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4657" tabRatio="830" activeTab="1"/>
  </bookViews>
  <sheets>
    <sheet name="BUS" sheetId="398" r:id="rId1"/>
    <sheet name="Лист 2" sheetId="403" r:id="rId2"/>
    <sheet name="Лист1" sheetId="402" state="hidden" r:id="rId3"/>
    <sheet name="SA9-Yutong" sheetId="401" state="hidden" r:id="rId4"/>
    <sheet name="Color-price" sheetId="399" state="hidden" r:id="rId5"/>
  </sheets>
  <definedNames>
    <definedName name="bld_Date">38419.6609259259</definedName>
    <definedName name="bld_Number">523</definedName>
    <definedName name="EssOptions">"A1100000000010101000001100000_01-00"</definedName>
    <definedName name="OLE_LINK3" localSheetId="0">BUS!#REF!</definedName>
    <definedName name="_xlnm.Print_Titles" localSheetId="0">BUS!$1:$9</definedName>
    <definedName name="_xlnm.Extract">#REF!</definedName>
    <definedName name="_xlnm.Print_Area" localSheetId="0">BUS!$A$1:$G$123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Андреев Роман Юрьевич</author>
  </authors>
  <commentList>
    <comment ref="J19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+290 000 руб. с НДС. Кабина биотуалета
 Смирнова Г. В.:
Исправлено на +290 000 за кабину туалета
</t>
        </r>
      </text>
    </comment>
    <comment ref="F86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
</t>
        </r>
      </text>
    </comment>
    <comment ref="F87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стоимость устновки 3-х точечного ремня вместо 2-х точечного 46 юаней за 1 сиденье</t>
        </r>
      </text>
    </comment>
    <comment ref="F95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один подголовник
</t>
        </r>
      </text>
    </comment>
    <comment ref="F96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10 юаней на одно пассажирское сиденье
</t>
        </r>
      </text>
    </comment>
    <comment ref="F97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на 1 столик
для 51 места только 44 столика
для 49 мест только 42 столика</t>
        </r>
      </text>
    </comment>
    <comment ref="F98" authorId="0">
      <text>
        <r>
          <rPr>
            <b/>
            <sz val="9"/>
            <rFont val="Tahoma"/>
            <charset val="204"/>
          </rPr>
          <t>Андреев Роман Юрьевич:</t>
        </r>
        <r>
          <rPr>
            <sz val="9"/>
            <rFont val="Tahoma"/>
            <charset val="204"/>
          </rPr>
          <t xml:space="preserve">
16 юаней 1 столик
для 35 мест столиков 28 ед.
Для 33 мест столиков 26 ед.</t>
        </r>
      </text>
    </comment>
  </commentList>
</comments>
</file>

<file path=xl/sharedStrings.xml><?xml version="1.0" encoding="utf-8"?>
<sst xmlns="http://schemas.openxmlformats.org/spreadsheetml/2006/main" count="1233" uniqueCount="356">
  <si>
    <t>SOLLERS Туристические и междугородные автобусы</t>
  </si>
  <si>
    <t>DKD</t>
  </si>
  <si>
    <t>Код опции</t>
  </si>
  <si>
    <t>Описание</t>
  </si>
  <si>
    <t>Междуго-родний 
35 п.м.</t>
  </si>
  <si>
    <t>Междуго-родний (+холодильник)
33 п.м.</t>
  </si>
  <si>
    <t>Междугородний 
51 п.м.</t>
  </si>
  <si>
    <t>Туристический 
51 п.м.</t>
  </si>
  <si>
    <t>Туристический (+туалет)
49 п.м.</t>
  </si>
  <si>
    <t>Обозначение модификации / категория</t>
  </si>
  <si>
    <t>42CH1</t>
  </si>
  <si>
    <t>42CH2</t>
  </si>
  <si>
    <t>52CH1</t>
  </si>
  <si>
    <t>52TR1</t>
  </si>
  <si>
    <t>52TR2</t>
  </si>
  <si>
    <t>Базовые модификации</t>
  </si>
  <si>
    <t>42CH</t>
  </si>
  <si>
    <t>SA6 Coach Bus L9 13.4T 6.5TD 245PS MT6 (35+1) / М3 класс III</t>
  </si>
  <si>
    <t>X</t>
  </si>
  <si>
    <t>42C2</t>
  </si>
  <si>
    <t>SA6 Coach Bus L9 13.4T 6.5TD 245PS MT6 (33+1+1) / M3 класс III</t>
  </si>
  <si>
    <t>52CH</t>
  </si>
  <si>
    <t>SA6 Coach Bus L12 18.0T 8.4TD 330PS MT6 (51+1+1) / M3 класс III</t>
  </si>
  <si>
    <t>52TR</t>
  </si>
  <si>
    <t>SA9 ProMax Tourist Bus L12 18.0T 9.7TD 370PS MT6 (51+1+1) / M3 класс III</t>
  </si>
  <si>
    <t>52T2</t>
  </si>
  <si>
    <t>SA9 ProMax Tourist Bus L12 18.0T 9.7TD 370PS MT6 (49+1+1) / M3 класс III</t>
  </si>
  <si>
    <t>52T3</t>
  </si>
  <si>
    <r>
      <rPr>
        <sz val="11"/>
        <rFont val="Arial"/>
        <charset val="204"/>
      </rPr>
      <t>SA9 ProMax Tourist Bus L12 18.0T 9.7TD 370PS</t>
    </r>
    <r>
      <rPr>
        <b/>
        <sz val="11"/>
        <rFont val="Arial"/>
        <charset val="204"/>
      </rPr>
      <t xml:space="preserve"> АT6</t>
    </r>
    <r>
      <rPr>
        <sz val="11"/>
        <rFont val="Arial"/>
        <charset val="204"/>
      </rPr>
      <t xml:space="preserve"> (51+1+1)</t>
    </r>
  </si>
  <si>
    <t>52T4</t>
  </si>
  <si>
    <r>
      <rPr>
        <sz val="11"/>
        <rFont val="Arial"/>
        <charset val="204"/>
      </rPr>
      <t xml:space="preserve">SA9 ProMax Tourist Bus L12 18.0T 9.7TD 370PS </t>
    </r>
    <r>
      <rPr>
        <b/>
        <sz val="11"/>
        <rFont val="Arial"/>
        <charset val="204"/>
      </rPr>
      <t>АT6</t>
    </r>
    <r>
      <rPr>
        <sz val="11"/>
        <rFont val="Arial"/>
        <charset val="204"/>
      </rPr>
      <t xml:space="preserve"> (49+1+1)</t>
    </r>
  </si>
  <si>
    <t>Базовое оснащение</t>
  </si>
  <si>
    <t>Двигатель внутреннего сгорания, модель</t>
  </si>
  <si>
    <t>Yuchai, YC6J245-50</t>
  </si>
  <si>
    <t>Yuchai, YC6L330-50</t>
  </si>
  <si>
    <t>Weichai, WP10.375E53</t>
  </si>
  <si>
    <t>Топливо</t>
  </si>
  <si>
    <t>Дизельное</t>
  </si>
  <si>
    <t>Количество и расположение цилиндров</t>
  </si>
  <si>
    <t>6-ти цилиндровый, рядный, вертикальный</t>
  </si>
  <si>
    <t>Рабочий объем см3</t>
  </si>
  <si>
    <t>Максимальная мощность, кВт (мин-1)</t>
  </si>
  <si>
    <t>180 (2500)</t>
  </si>
  <si>
    <t>243 (2200)</t>
  </si>
  <si>
    <t>271 (1900)</t>
  </si>
  <si>
    <t>Максимальный крутящий момент Нм (мин-1)</t>
  </si>
  <si>
    <t>890 (1200…1700)</t>
  </si>
  <si>
    <t>1280 (1200…1700)</t>
  </si>
  <si>
    <t>1650 (1200…1500)</t>
  </si>
  <si>
    <t>Коробка переключения передач (механическая)</t>
  </si>
  <si>
    <t>Fast, 6DSX95T</t>
  </si>
  <si>
    <t>Fast, 6DSX130T</t>
  </si>
  <si>
    <t>Fast, 6DSX180TB</t>
  </si>
  <si>
    <t>Передняя ось</t>
  </si>
  <si>
    <t>Fang Sheng</t>
  </si>
  <si>
    <t>Ведущий мост</t>
  </si>
  <si>
    <t>Габаритные размеры  (ДхШхВ), мм</t>
  </si>
  <si>
    <t>8990 x 2500 x 3430</t>
  </si>
  <si>
    <t>12000 x 2500 x 3460</t>
  </si>
  <si>
    <t>12000 х 2550 х 3820</t>
  </si>
  <si>
    <t>Количество мест (пассажиры+водитель+член экипажа)</t>
  </si>
  <si>
    <t>35+1</t>
  </si>
  <si>
    <t>33+1+1</t>
  </si>
  <si>
    <t>51+1+1</t>
  </si>
  <si>
    <t>49+1+1</t>
  </si>
  <si>
    <t>Полная масса, кг</t>
  </si>
  <si>
    <r>
      <rPr>
        <sz val="11"/>
        <rFont val="Arial"/>
        <charset val="204"/>
      </rPr>
      <t>Общий объем багажных отделений, м</t>
    </r>
    <r>
      <rPr>
        <vertAlign val="superscript"/>
        <sz val="11"/>
        <rFont val="Arial"/>
        <charset val="204"/>
      </rPr>
      <t>3</t>
    </r>
  </si>
  <si>
    <t>Объем топливного бака, л</t>
  </si>
  <si>
    <t>530 литров (2 х 265)</t>
  </si>
  <si>
    <t>Объем бачка реагента "AdBlue" (мочевина), л.</t>
  </si>
  <si>
    <t>35 с подогревом</t>
  </si>
  <si>
    <t>Передние тормоза</t>
  </si>
  <si>
    <t>дисковые</t>
  </si>
  <si>
    <t>Задние тормоза</t>
  </si>
  <si>
    <t>барабанные</t>
  </si>
  <si>
    <t>барабанные или дисковые (опция)</t>
  </si>
  <si>
    <t>ABS/ASR</t>
  </si>
  <si>
    <t>S</t>
  </si>
  <si>
    <t>ESC (электронная система контроля устойчивости)</t>
  </si>
  <si>
    <t>Круиз-контроль</t>
  </si>
  <si>
    <t>-</t>
  </si>
  <si>
    <t>Кондиционер салона производительностью 22000 ккал/час (25 кВт.)</t>
  </si>
  <si>
    <t>Кондиционер салона производительностью 30000 ккал/час (34 кВт.)</t>
  </si>
  <si>
    <t>Предпусковой жидкостной подогреватель (Hongue)</t>
  </si>
  <si>
    <t>УВЭОС (устройство вызова экстренных оперативных служб) ЭРА-ГЛОНАСС</t>
  </si>
  <si>
    <t>Проводной радиомикрофон</t>
  </si>
  <si>
    <t>ЖК монитор 19,0 дюймов (для модели SA9 установлены 2 монитора в базовой комплектации)</t>
  </si>
  <si>
    <t>Сервисные блоки над креслами со встроенными динамиками и индивидуальным освещением</t>
  </si>
  <si>
    <t>Внешние зеркала с электрической регулировкой и электроподогревом</t>
  </si>
  <si>
    <t>Противотуманные фары и фонари</t>
  </si>
  <si>
    <t>Пассажирские кресла с подлокотниками, регулируемым углом наклона спинки, выдвижением в проход</t>
  </si>
  <si>
    <t>Светодиодная подсветка входов</t>
  </si>
  <si>
    <t>Подсветка багажных отсеков</t>
  </si>
  <si>
    <t>Спальное место с индивидуальным кондиционированием/отоплением, освещением и связью</t>
  </si>
  <si>
    <t>Сиденье гида</t>
  </si>
  <si>
    <t>Холодильник для водителя (в панели торпедо)</t>
  </si>
  <si>
    <t>Звуковой сигнал при движении задним ходом</t>
  </si>
  <si>
    <t>Прикуриватель + USB или USB+TYPE C для водителя</t>
  </si>
  <si>
    <t>Шторы салона (цвет серый)</t>
  </si>
  <si>
    <t>Цвет кузова БЕЛЫЙ (RAL 9016)</t>
  </si>
  <si>
    <t>Тахограф с блоком СКЗИ фирмы Атол "Drive Smart"</t>
  </si>
  <si>
    <t>Система видео наблюдения 4 камеры (1 вперед, 1 на водителя и переднюю дверь, 1 на заднюю дверь, 1 с задней части салона (для SA6-9 в передней части)) с записью на жесткий диск</t>
  </si>
  <si>
    <t>Дополнительный автоматический огнетушитель над ретардером (только для SA9)</t>
  </si>
  <si>
    <t>Аккумуляторные батареи/генераторы (200Ah*2/ 150A×2) вместо (200Ah*2/ 120A×2) на SA6-12</t>
  </si>
  <si>
    <t xml:space="preserve">Боковые стекла (стеклопакеты) с тонировкой </t>
  </si>
  <si>
    <t>Окраска в цвет серебристый металлик YTDJ0026 для SA6-9</t>
  </si>
  <si>
    <t>O</t>
  </si>
  <si>
    <t>Окраска в цвет серебристый металлик YTDJ0026 для SA6-12 и SA9</t>
  </si>
  <si>
    <t>Окраска в цвет зеленый металлик YTGJ0035 для SA6-9</t>
  </si>
  <si>
    <t>Окраска в цвет зеленый металлик YTGJ0035 для SA6-12 и SA9</t>
  </si>
  <si>
    <t xml:space="preserve">Окраска в цвет светло-серебристый металлик YTDJ0031 для SA6-9 </t>
  </si>
  <si>
    <t>Окраска в цвет светло-серебристый металлик YTDJ0031 для SA6-12 и SA9</t>
  </si>
  <si>
    <t>Дополнительное опциональное оборудование:</t>
  </si>
  <si>
    <t>C7BD</t>
  </si>
  <si>
    <t>Система подъема-опускания кузова (ECAS) фирмы "WABCO"</t>
  </si>
  <si>
    <t>О</t>
  </si>
  <si>
    <t>С8HB</t>
  </si>
  <si>
    <r>
      <rPr>
        <sz val="11"/>
        <color theme="1"/>
        <rFont val="Arial"/>
        <charset val="204"/>
      </rPr>
      <t xml:space="preserve">Сцепление </t>
    </r>
    <r>
      <rPr>
        <sz val="11"/>
        <rFont val="Arial"/>
        <charset val="204"/>
      </rPr>
      <t>(фирмы</t>
    </r>
    <r>
      <rPr>
        <sz val="11"/>
        <color theme="1"/>
        <rFont val="Arial"/>
        <charset val="204"/>
      </rPr>
      <t xml:space="preserve"> "Sachs") (для SА6-12 в базе фирмы "TIELIU")</t>
    </r>
  </si>
  <si>
    <t>СB2A</t>
  </si>
  <si>
    <t>Система оповещения водителя при покидании текущей полосы движения (LDWS-Lane Departure Warning System)</t>
  </si>
  <si>
    <t>СB2C</t>
  </si>
  <si>
    <t>Система отслеживания расстояния до впереди идущего автомобиля и предупреждения об опасности лобового столкновения (FCW - Forward Collision Warning)</t>
  </si>
  <si>
    <t>СB5A</t>
  </si>
  <si>
    <t>Система контроля давления в шинах</t>
  </si>
  <si>
    <t>С7DB</t>
  </si>
  <si>
    <t>Централизованная система смазки</t>
  </si>
  <si>
    <t>С7HH</t>
  </si>
  <si>
    <t>Шины "GOOD YEAR" 10R22.5 (комплект 7 ед. включая запасное колесо в сборе)</t>
  </si>
  <si>
    <t>С7HN</t>
  </si>
  <si>
    <t>Шины "GOOD YEAR" 295/80R22.5 (комплект 7 ед. включая запасное колесо в сборе)</t>
  </si>
  <si>
    <t>С2MC</t>
  </si>
  <si>
    <t>Кондиционер VALEO хладопроизводительностью 32000 кк/ч (37 кВт)</t>
  </si>
  <si>
    <t>С2MD</t>
  </si>
  <si>
    <t>Кондиционер VALEO хладопроизводительностью 28000 кк/ч (32 кВт)</t>
  </si>
  <si>
    <t>С2GС</t>
  </si>
  <si>
    <t>Система отопления: предпусковой жидкостной догреватель "VALEO" (SPHEROS)</t>
  </si>
  <si>
    <t>С9YВ</t>
  </si>
  <si>
    <r>
      <rPr>
        <sz val="11"/>
        <rFont val="Arial"/>
        <charset val="204"/>
      </rPr>
      <t xml:space="preserve">Холодильник (объем 53 литра) </t>
    </r>
    <r>
      <rPr>
        <b/>
        <sz val="11"/>
        <rFont val="Arial"/>
        <charset val="204"/>
      </rPr>
      <t>(Не доступен к заказу при наличии Диспенсера)</t>
    </r>
  </si>
  <si>
    <t>С5AC</t>
  </si>
  <si>
    <t>Радио Actia (USB; HDD Player), модель 553, двухзональная с 2-мя микрофонами</t>
  </si>
  <si>
    <t>С5AF</t>
  </si>
  <si>
    <t>Дополнительный второй ЖК монитор 18,5 дюймов для SA6</t>
  </si>
  <si>
    <t>С1GC</t>
  </si>
  <si>
    <t>Трехточечные ремни безопасности для SA6-9</t>
  </si>
  <si>
    <t>С1GD</t>
  </si>
  <si>
    <t>Трехточечные ремни безопасности для SA6-12 и SA9</t>
  </si>
  <si>
    <t>С3RB</t>
  </si>
  <si>
    <t>Боковые стекла (стеклопакеты) с тонировкой SA6-9</t>
  </si>
  <si>
    <t>Вводим в базу на SA6-9</t>
  </si>
  <si>
    <t>С3RC</t>
  </si>
  <si>
    <t>Боковые стекла (стеклопакеты) с тонировкой SA6-12</t>
  </si>
  <si>
    <t>Вводим в базу на SA6-12</t>
  </si>
  <si>
    <t>CASA</t>
  </si>
  <si>
    <t>Туалетная кабина</t>
  </si>
  <si>
    <t>С20А</t>
  </si>
  <si>
    <t>Розетки USB на каждом пассажирском сидении: для SA6-9 на 35 посадочных мест</t>
  </si>
  <si>
    <t>С20B</t>
  </si>
  <si>
    <t>Розетки USB на каждом пассажирском сидении: для SA6-12 на 51 посадочное место</t>
  </si>
  <si>
    <t>С9CB</t>
  </si>
  <si>
    <t>Вводим в базу на SA9</t>
  </si>
  <si>
    <t>СATA</t>
  </si>
  <si>
    <r>
      <rPr>
        <sz val="11"/>
        <rFont val="Arial"/>
        <charset val="204"/>
      </rPr>
      <t xml:space="preserve">Диспенсер для воды </t>
    </r>
    <r>
      <rPr>
        <b/>
        <sz val="11"/>
        <rFont val="Arial"/>
        <charset val="204"/>
      </rPr>
      <t>(Не доступен к заказу при наличии холодильника)</t>
    </r>
  </si>
  <si>
    <t>С1EA</t>
  </si>
  <si>
    <t>Подголовники на пассажирские сиденья (35 посадочное место или 33 места)</t>
  </si>
  <si>
    <t>С1EB</t>
  </si>
  <si>
    <t>Подголовники на пассажирские сиденья (51 посадочное место или 49 мест)</t>
  </si>
  <si>
    <t>СADB</t>
  </si>
  <si>
    <t>Складной столик на 35 или 33 места (SA6-9 устанавливаются на 28 или 26 сидений)</t>
  </si>
  <si>
    <t>СADC</t>
  </si>
  <si>
    <t>Складной столик на 51 или 49 посадочное место (SA9 и SA6-12 уст-ся на 44 или 42 сиденья)</t>
  </si>
  <si>
    <t>СAJC</t>
  </si>
  <si>
    <t>Подножки для ног под каждым креслом (для SA6 на 35 и 33)</t>
  </si>
  <si>
    <t>СAJD</t>
  </si>
  <si>
    <t>Подножки для ног под каждым креслом (для SA9 на 51 место и 49)</t>
  </si>
  <si>
    <t>С3FD</t>
  </si>
  <si>
    <t>Раздельное лобовое стекло вместо цельного панорамного (только для SA9)</t>
  </si>
  <si>
    <t>исключаем из перечня опций 10.12.24</t>
  </si>
  <si>
    <t>С2KM</t>
  </si>
  <si>
    <t>Отказ от сиденья гида</t>
  </si>
  <si>
    <t>С3UB</t>
  </si>
  <si>
    <t>Отказ от спального места (только для SA9)</t>
  </si>
  <si>
    <t>С8BG</t>
  </si>
  <si>
    <t>Дисковые тормозные механизмы ведущего моста (только для SA9)</t>
  </si>
  <si>
    <t>C5FA</t>
  </si>
  <si>
    <t>С8DA</t>
  </si>
  <si>
    <r>
      <rPr>
        <sz val="11"/>
        <rFont val="Arial"/>
        <charset val="204"/>
      </rPr>
      <t xml:space="preserve">Автоматическая коробка переключения передач (Fast FC6A185R) только для SA9 </t>
    </r>
    <r>
      <rPr>
        <b/>
        <sz val="11"/>
        <rFont val="Arial"/>
        <charset val="204"/>
      </rPr>
      <t>(Доступна с 4 кв. 2025г.)</t>
    </r>
  </si>
  <si>
    <t>Действует с 01 ноября 2024 г.</t>
  </si>
  <si>
    <t>МАРКА, МОДЕЛЬ</t>
  </si>
  <si>
    <t>* Указанная ниже Розничная цена имеет значение,</t>
  </si>
  <si>
    <t>Поколение, модельный год</t>
  </si>
  <si>
    <t>установленное соответствующим определением в ст. 1 Дилерского договора</t>
  </si>
  <si>
    <t>EOC</t>
  </si>
  <si>
    <t>OMS Description</t>
  </si>
  <si>
    <t>Дилерская маржа, %</t>
  </si>
  <si>
    <t>цена в юанях</t>
  </si>
  <si>
    <t>цена в руб. по курсу без НДС.</t>
  </si>
  <si>
    <t>Отпускная цена без НДС</t>
  </si>
  <si>
    <t>Розничная цена без НДС*</t>
  </si>
  <si>
    <t>Розничная цена с НДС*</t>
  </si>
  <si>
    <t>Междуго-родный 
35 п.м.</t>
  </si>
  <si>
    <t>Междуго-родный 
33 п.м.</t>
  </si>
  <si>
    <t>Междуго-родный 
51 п.м.</t>
  </si>
  <si>
    <t>Туристи-ческий 
51 п.м.</t>
  </si>
  <si>
    <t>Туристи-ческий 
49 п.м.</t>
  </si>
  <si>
    <t>RMB</t>
  </si>
  <si>
    <t>Руб.</t>
  </si>
  <si>
    <t xml:space="preserve">Руб. </t>
  </si>
  <si>
    <t>Фото</t>
  </si>
  <si>
    <t>Обозначение модификации согласно ОТТС</t>
  </si>
  <si>
    <t>Base entities</t>
  </si>
  <si>
    <t>SA6 Coach Bus L9 13.5T 6.5TD 245PS MT6 (35+1)</t>
  </si>
  <si>
    <t>SA6 Coach Bus L9 13.4T 6.5TD 245PS MT6 (35+1)</t>
  </si>
  <si>
    <t>SA6 Coach Bus L9 13.4T 6.5TD 245PS MT6 (33+1+1)</t>
  </si>
  <si>
    <t>SA6 Coach Bus L12 18T 8.4TD 330PS MT6 (51+1+1)</t>
  </si>
  <si>
    <t>SA6 Coach Bus L12 17.8T 8.4TD 330PS MT6 (51+1+1)</t>
  </si>
  <si>
    <t>SA9 ProMax Tourist Bus L12 18.5T 9.7TD 375PS MT6 (51+1+1)</t>
  </si>
  <si>
    <t>SA9 ProMax Tourist Bus L12 18.0T 9.7TD 368PS MT6 (51+1+1)</t>
  </si>
  <si>
    <t>SA9 ProMax Tourist Bus L12 18.0T 9.7TD 368PS MT6 (49+1+1)</t>
  </si>
  <si>
    <t>Base equipment</t>
  </si>
  <si>
    <t>Overall dimensions</t>
  </si>
  <si>
    <t>12000 x 
2500 x 
3460</t>
  </si>
  <si>
    <t>Seats</t>
  </si>
  <si>
    <t>GVM</t>
  </si>
  <si>
    <r>
      <rPr>
        <sz val="10"/>
        <rFont val="Arial"/>
        <charset val="204"/>
      </rPr>
      <t>Общий объем багажных отделений, м</t>
    </r>
    <r>
      <rPr>
        <vertAlign val="superscript"/>
        <sz val="10"/>
        <rFont val="Arial"/>
        <charset val="204"/>
      </rPr>
      <t>3</t>
    </r>
  </si>
  <si>
    <t>Front brakes</t>
  </si>
  <si>
    <t>Rear brakes</t>
  </si>
  <si>
    <t>ABS+ASR</t>
  </si>
  <si>
    <t>ESC</t>
  </si>
  <si>
    <t>ЖК монитор 19,0 дюймов (Для модели SA9 установлены 2 монитора в базовой комплектации)</t>
  </si>
  <si>
    <t>ДХО (дневные ходовые огни)</t>
  </si>
  <si>
    <t>Пассажирские кресла с высокой спинкой, подлокотниками, и регулируемым углом наклона спинки, выдвижением в проход</t>
  </si>
  <si>
    <t>Освещение салона</t>
  </si>
  <si>
    <t>Спальное место с индивидуальным отоплением, освещением и связью с водителем</t>
  </si>
  <si>
    <t>С1KA</t>
  </si>
  <si>
    <t>С3DA</t>
  </si>
  <si>
    <t>Прикуриватель и USB для водителя</t>
  </si>
  <si>
    <t>С2TA</t>
  </si>
  <si>
    <t>Боковые стекла (стеклопакеты) без тонировки</t>
  </si>
  <si>
    <t>СASA</t>
  </si>
  <si>
    <t>Подготовка под установку тахографа</t>
  </si>
  <si>
    <t>Options availability</t>
  </si>
  <si>
    <t>WB01</t>
  </si>
  <si>
    <t>WHITE</t>
  </si>
  <si>
    <t>8..</t>
  </si>
  <si>
    <t>Окраска в цвет отличный от стандартного для SA6-9</t>
  </si>
  <si>
    <t>сравнить с рыночной ценой</t>
  </si>
  <si>
    <t>RE01</t>
  </si>
  <si>
    <t>RED</t>
  </si>
  <si>
    <t>Окраска в цвет отличный от стандартного для SA6-12 и SA9</t>
  </si>
  <si>
    <t>GB01</t>
  </si>
  <si>
    <t>GREEN</t>
  </si>
  <si>
    <t>9..</t>
  </si>
  <si>
    <t>Окраска в цвет металлик для SA6-9</t>
  </si>
  <si>
    <t>BL01</t>
  </si>
  <si>
    <t>BLUE</t>
  </si>
  <si>
    <t>Окраска в цвет металлик для SA6-12 и SA9</t>
  </si>
  <si>
    <t>Сцепление (пр. Sachs) (Для SА6-12 в базе фирмы "TIELIU")</t>
  </si>
  <si>
    <t>Система оповещения водителя при покидании текущений полосы движения (LDWS-Lane Departure Warning System)</t>
  </si>
  <si>
    <t>С5HB</t>
  </si>
  <si>
    <t>Система видео наблюдения 4 камеры (1 вперед, 1 на водителя и переднюю дверь, 1 на заднюю дверь, 1 с задней части салона) С записью на жесткий диск</t>
  </si>
  <si>
    <t>…</t>
  </si>
  <si>
    <t>Система отслеживания расстояния до впереди идущего автомобиля и предупреждения о опасности лобового столкновения (FCW - Forward Collision Warning)</t>
  </si>
  <si>
    <t>СА01</t>
  </si>
  <si>
    <t>Шины "GOOD YEAR" 10R22.5 (Комплект 7 ед. включая запасное колесо в сборе с диском)</t>
  </si>
  <si>
    <t>Шины "GOOD YEAR" 295/80R22.5 (Комплект 7 ед. включая запасное колесо в сборе с диском)</t>
  </si>
  <si>
    <t>Холодильник (расположен за спиной водителя, по левой стороне)</t>
  </si>
  <si>
    <t>Радио Actia (USB; HDD Player), модель 553, двухзональная с 2-мя микрофонами (для водителя и гида)</t>
  </si>
  <si>
    <t>Трехточечные ремени безопасности для SA6-9</t>
  </si>
  <si>
    <t>Трехточечные ремени безопасности для SA6-12 и SA9</t>
  </si>
  <si>
    <t>ASA</t>
  </si>
  <si>
    <t>Устновка диспенсера для воды</t>
  </si>
  <si>
    <t>Складной столик на 35 или 33 посадочное место (SA6-9 устанавливаются на 28 или 26 сидений)</t>
  </si>
  <si>
    <t>Подножки для ног под каждым креслом (для SA9 на 51 и 49)</t>
  </si>
  <si>
    <t>Отказ от спального места</t>
  </si>
  <si>
    <t>5FA</t>
  </si>
  <si>
    <t>Установка тахографа с блоком СКЗИ фирмы Атол "Drive Smart"</t>
  </si>
  <si>
    <t>Пояснения:</t>
  </si>
  <si>
    <t>O - опция, предлагается за дополнительную плату</t>
  </si>
  <si>
    <t>M - опция является обязательной для заказа</t>
  </si>
  <si>
    <t>S - стандартная комплектация</t>
  </si>
  <si>
    <t xml:space="preserve"> -   опция недоступна к заказу</t>
  </si>
  <si>
    <t>P - часть пакета опций</t>
  </si>
  <si>
    <t>Изменение продукта и доступность опций</t>
  </si>
  <si>
    <t>После публикации этого прайс-листа могут произойти определенные изменения в стандартном оборудовании, опциях, ценах и т.п., которые не отражены в данной таблице.</t>
  </si>
  <si>
    <t>Мы оставляем за собой право изменять характеристики продукта в любое время без каких-либо обязательств.</t>
  </si>
  <si>
    <t>Директор по продажам автобусов</t>
  </si>
  <si>
    <t>Плотников В.Н.</t>
  </si>
  <si>
    <t>Финансовый  директор</t>
  </si>
  <si>
    <t>Смирнова Г.В.</t>
  </si>
  <si>
    <t>Директор по маркетингу и продажам</t>
  </si>
  <si>
    <t>Шарапов М.Ш.</t>
  </si>
  <si>
    <t>Yutong CNY</t>
  </si>
  <si>
    <t>SA9</t>
  </si>
  <si>
    <t>Примечание</t>
  </si>
  <si>
    <t>Тонированные стеклопакеты бортового остекления</t>
  </si>
  <si>
    <t>база</t>
  </si>
  <si>
    <t xml:space="preserve">Централизованная система смазки </t>
  </si>
  <si>
    <t>на 1 или на 2 моста?</t>
  </si>
  <si>
    <t>Сиденья на салазках</t>
  </si>
  <si>
    <t>выдвижение в проход?</t>
  </si>
  <si>
    <t>Кабина биотуалета</t>
  </si>
  <si>
    <t>Холодильник</t>
  </si>
  <si>
    <t>Покрытие пола под дерево</t>
  </si>
  <si>
    <t>Вариант исполнения</t>
  </si>
  <si>
    <t>Перегородка и поручни из пластика</t>
  </si>
  <si>
    <t>Нет такого варианта</t>
  </si>
  <si>
    <t>Кулер (диспенсер для воды)</t>
  </si>
  <si>
    <t>220В розетка в кабине водителя</t>
  </si>
  <si>
    <t>не введена в ПЛ</t>
  </si>
  <si>
    <t>Спальное место включая матрац и подушку</t>
  </si>
  <si>
    <t>Парктроник</t>
  </si>
  <si>
    <t xml:space="preserve">Astern radar </t>
  </si>
  <si>
    <t>Кондиционер спального места водителя</t>
  </si>
  <si>
    <t>в базе</t>
  </si>
  <si>
    <t>Комплектация салона "Монарх"</t>
  </si>
  <si>
    <t>Что понимается??? Интерьер № 8?</t>
  </si>
  <si>
    <t>Линолеум в багажниках</t>
  </si>
  <si>
    <t>на полу линолеум, вертикальные стенки ковролин</t>
  </si>
  <si>
    <t>Диодная подсветка багажных полок</t>
  </si>
  <si>
    <t>Отсеки для багажа над первым рядом пассажирских сидений за водителем и гидом – 2 шт.</t>
  </si>
  <si>
    <t>должна быть база</t>
  </si>
  <si>
    <t>Круиз контроль</t>
  </si>
  <si>
    <t xml:space="preserve">уточняется опция ли </t>
  </si>
  <si>
    <t>Мультифункциональное рулевое колесо ( только в 6128 и 6947)</t>
  </si>
  <si>
    <t>LED фары (только в 6128 и 6947)</t>
  </si>
  <si>
    <t>линзованные галогенные</t>
  </si>
  <si>
    <t>энергопоглощающая конструкция сиденья водителя ( только 6947)</t>
  </si>
  <si>
    <t>нет такой функции</t>
  </si>
  <si>
    <t>Подсветка полок -светло-синий, темно-синий, фиолетовый, оранжевый, желтый(водитель может управлять.)- 3300 - только на 6128</t>
  </si>
  <si>
    <t>только 2 вида дневная и ночная</t>
  </si>
  <si>
    <t>бак 600 л - только на 6128</t>
  </si>
  <si>
    <t>бак на 530 литров</t>
  </si>
  <si>
    <t>ЦЕНЫ В CNY :  ECAS  13400  Тонировка  4000 Система центральной смазки 6700</t>
  </si>
  <si>
    <t>Сиденья на салазках  6700 Туалет  26800  Холодильник 4000 Покрытие пола под дерево  3300</t>
  </si>
  <si>
    <t>Перегородки и поручни из пластика  3300  Кулер  2600,  220в розетка 1500</t>
  </si>
  <si>
    <t>Спальник (включая матрац и подушку)  10 000 Парктроники 1500 Кондиционер спального места водителя 5 000 Комплектация  салона «Монарх» 10000</t>
  </si>
  <si>
    <t>Линолеум в багажниках 2000 Диодная подсветка багажных полок 3300 Отсеки для багажа над первым рядом пассажирских сидений за водителем и гидом – 2 шт.   2000  Круиз контроль 1500 Мультифункциональное рулевое колесо ( только в 6128 и 6947) - 750, LED фары 6700 ( только в 6128 и 6947),энергопоглощающая конструкция сиденья водителя ( только 6947) - 1500  Подсветка полок -светло-синий, темно-синий, фиолетовый, оранжевый, желтый(водитель может управлять.)- 3300 - только на 6128 бак 600 л - 2000 только на 6128</t>
  </si>
  <si>
    <t>С уважением,</t>
  </si>
  <si>
    <t>base or option</t>
  </si>
  <si>
    <r>
      <rPr>
        <b/>
        <sz val="10"/>
        <rFont val="Arial"/>
        <charset val="204"/>
      </rPr>
      <t>цена окраски в юанях на 12 метровый A9 и A6-12 метров/</t>
    </r>
    <r>
      <rPr>
        <b/>
        <sz val="10"/>
        <color rgb="FF0070C0"/>
        <rFont val="Arial"/>
        <charset val="204"/>
      </rPr>
      <t>painting price in yuan for 12 meter A9 and A6-12 meters</t>
    </r>
  </si>
  <si>
    <r>
      <rPr>
        <b/>
        <sz val="10"/>
        <rFont val="Arial"/>
        <charset val="204"/>
      </rPr>
      <t>цена окраски в юанях на A6-9 метров/</t>
    </r>
    <r>
      <rPr>
        <b/>
        <sz val="10"/>
        <color rgb="FF0070C0"/>
        <rFont val="Arial"/>
        <charset val="204"/>
      </rPr>
      <t>painting price in yuan for A6-9 meters</t>
    </r>
  </si>
  <si>
    <r>
      <rPr>
        <sz val="10"/>
        <color theme="1"/>
        <rFont val="Arial"/>
        <charset val="204"/>
      </rPr>
      <t>Цвет БЕЛЫЙ (</t>
    </r>
    <r>
      <rPr>
        <sz val="10"/>
        <color rgb="FF0070C0"/>
        <rFont val="Arial"/>
        <charset val="204"/>
      </rPr>
      <t>RAL 9016</t>
    </r>
    <r>
      <rPr>
        <sz val="10"/>
        <color theme="1"/>
        <rFont val="Arial"/>
        <charset val="204"/>
      </rPr>
      <t>)</t>
    </r>
  </si>
  <si>
    <t>base color</t>
  </si>
  <si>
    <t>SM01</t>
  </si>
  <si>
    <t>SILVER METALLIC</t>
  </si>
  <si>
    <t>Цвет СЕРЕБРИСТЫЙ МЕТАЛЛИК (YTDJ0026 по классификатору цветов)</t>
  </si>
  <si>
    <t>option</t>
  </si>
  <si>
    <r>
      <rPr>
        <sz val="10"/>
        <rFont val="Arial"/>
        <charset val="204"/>
      </rPr>
      <t xml:space="preserve">Цвет КРАСНЫЙ </t>
    </r>
    <r>
      <rPr>
        <sz val="10"/>
        <color rgb="FF0070C0"/>
        <rFont val="Arial"/>
        <charset val="204"/>
      </rPr>
      <t>(Pantone 485С)</t>
    </r>
  </si>
  <si>
    <r>
      <rPr>
        <sz val="10"/>
        <rFont val="Arial"/>
        <charset val="204"/>
      </rPr>
      <t>Цвет ЗЕЛЕНЫЙ</t>
    </r>
    <r>
      <rPr>
        <sz val="10"/>
        <color rgb="FF0070C0"/>
        <rFont val="Arial"/>
        <charset val="204"/>
      </rPr>
      <t xml:space="preserve"> (Pantone 346C) </t>
    </r>
  </si>
  <si>
    <t>BM01</t>
  </si>
  <si>
    <t>BEIGE METALLIC</t>
  </si>
  <si>
    <r>
      <rPr>
        <sz val="10"/>
        <rFont val="Arial"/>
        <charset val="204"/>
      </rPr>
      <t>Цвет ПЕРСИК МЕТАЛЛИК (</t>
    </r>
    <r>
      <rPr>
        <sz val="10"/>
        <color rgb="FFFF0000"/>
        <rFont val="Arial"/>
        <charset val="204"/>
      </rPr>
      <t>specify color by classifier YTDJ or YTGJ</t>
    </r>
    <r>
      <rPr>
        <sz val="10"/>
        <rFont val="Arial"/>
        <charset val="204"/>
      </rPr>
      <t>)</t>
    </r>
  </si>
  <si>
    <r>
      <rPr>
        <sz val="10"/>
        <rFont val="Arial"/>
        <charset val="204"/>
      </rPr>
      <t>Цвет СИНИЙ</t>
    </r>
    <r>
      <rPr>
        <sz val="10"/>
        <color theme="1"/>
        <rFont val="Arial"/>
        <charset val="204"/>
      </rPr>
      <t xml:space="preserve"> (</t>
    </r>
    <r>
      <rPr>
        <sz val="10"/>
        <color rgb="FF0070C0"/>
        <rFont val="Arial"/>
        <charset val="204"/>
      </rPr>
      <t>RAL 5015</t>
    </r>
    <r>
      <rPr>
        <sz val="10"/>
        <color theme="1"/>
        <rFont val="Arial"/>
        <charset val="204"/>
      </rPr>
      <t>)</t>
    </r>
  </si>
  <si>
    <t>GM01</t>
  </si>
  <si>
    <t>MAI GRUEN METALLIC</t>
  </si>
  <si>
    <t>Цвет МАЙСКАЯ ЗЕЛЕНЬ МЕТАЛЛИК (YTGJ0035 по классификатору цветов)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</si>
</sst>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&quot;₽&quot;* #\ ##0\ ;&quot;₽&quot;* \(#\ ##0\)"/>
    <numFmt numFmtId="181" formatCode="#\ ##0.0_);\(#\ ##0.0\);0.0_);@_)"/>
    <numFmt numFmtId="182" formatCode="0.00000000"/>
    <numFmt numFmtId="183" formatCode="_(\¥* #\ ##0_);\(\¥#\ ##0\)"/>
    <numFmt numFmtId="184" formatCode="_(\¥* #\ ##0_);&quot;(¥&quot;#\ ##0\)"/>
    <numFmt numFmtId="185" formatCode="0.0"/>
    <numFmt numFmtId="186" formatCode="\$* #\ ##0\ ;\$* \(#\ ##0\)"/>
    <numFmt numFmtId="187" formatCode="_(&quot;₽&quot;* #\ ##0.0_);_(&quot;₽&quot;* \(#\ ##0.0\);_(&quot;₽&quot;* &quot;-&quot;??_);_(@_)"/>
    <numFmt numFmtId="188" formatCode="_(\$* #\ ##0.0_);_(\$* \(#\ ##0.0\);_(\$* \-??_);_(@_)"/>
    <numFmt numFmtId="189" formatCode="0.0000__"/>
    <numFmt numFmtId="190" formatCode="&quot;₽&quot;* #\ ##0_);[Red]&quot;₽&quot;* \(#\ ##0\)"/>
    <numFmt numFmtId="191" formatCode="&quot;₽&quot;* #\ ##0.00_);[Red]&quot;₽&quot;* \(#\ ##0.00\)"/>
    <numFmt numFmtId="192" formatCode="&quot;₽&quot;* #\ ##0.0\ ;&quot;₽&quot;* \(#\ ##0.0\)"/>
    <numFmt numFmtId="193" formatCode="&quot;₽&quot;* #\ ##0.00\ ;&quot;₽&quot;* \(#\ ##0.00\)"/>
    <numFmt numFmtId="194" formatCode="0_)%;\(0\)%"/>
    <numFmt numFmtId="195" formatCode="0.0\ %;\(0.0\)%"/>
    <numFmt numFmtId="196" formatCode="0.0000%"/>
    <numFmt numFmtId="197" formatCode="0.0%"/>
    <numFmt numFmtId="198" formatCode="#\ ##0.00;[Red]\-#\ ##0.00"/>
    <numFmt numFmtId="199" formatCode="#\ ##0;[Red]\-#\ ##0"/>
    <numFmt numFmtId="200" formatCode=".0."/>
    <numFmt numFmtId="201" formatCode="0\ ;\ \(0\)"/>
    <numFmt numFmtId="202" formatCode="\¥* #\ ##0\ ;\¥* \(#\ ##0\)"/>
    <numFmt numFmtId="203" formatCode="\r\/m\/d"/>
    <numFmt numFmtId="204" formatCode="\$#\ ##0.00_);\(\$#\ ##0.00\)"/>
    <numFmt numFmtId="205" formatCode="mmm\.yy"/>
    <numFmt numFmtId="206" formatCode="&quot;\&quot;#\ ##0.00;[Red]&quot;\&quot;\-#\ ##0.00"/>
    <numFmt numFmtId="207" formatCode="&quot;\&quot;#\ ##0;[Red]&quot;\&quot;\-#\ ##0"/>
    <numFmt numFmtId="208" formatCode="0.0000000000"/>
    <numFmt numFmtId="209" formatCode="_ * #\ ##0.00_)&quot;£&quot;_ ;_ * \(#\ ##0.00&quot;)£&quot;_ ;_ * \-??_)&quot;£&quot;_ ;_ @_ "/>
    <numFmt numFmtId="210" formatCode="_(* #\ ##0.0_)&quot;  &quot;;_(* \(#\ ##0.0&quot;)  &quot;;_(* \-??_);_(@_)"/>
    <numFmt numFmtId="211" formatCode="_(* #\ ##0.0_);_(* \(#\ ##0.0\);_(* \0_);_(@_)"/>
    <numFmt numFmtId="212" formatCode="#\ ##0_);[Red]\ \(#\ ##0\)"/>
    <numFmt numFmtId="213" formatCode="#\ ##0_);[Red]&quot; (&quot;#\ ##0\)"/>
    <numFmt numFmtId="214" formatCode="#\ ##0.000000000_);[Red]\(#\ ##0.000000000\)"/>
    <numFmt numFmtId="215" formatCode="_(* #\ ##0.0_)\ ;_(* \(#\ ##0.0&quot;) &quot;;_(* \-??_);_(@_)"/>
    <numFmt numFmtId="216" formatCode="_(\$* #\ ##0_);_(\$* \(#\ ##0\);_(\$* \-??_);_(@_)"/>
    <numFmt numFmtId="217" formatCode="#\ ##0.00&quot; F&quot;_);\(#\ ##0.00&quot; F)&quot;"/>
    <numFmt numFmtId="218" formatCode="_(&quot;₽&quot;* #\ ##0_);_(&quot;₽&quot;* \(#\ ##0\);_(&quot;₽&quot;* &quot;-&quot;??_);_(@_)"/>
    <numFmt numFmtId="219" formatCode="\#\ ##0.00;[Red]&quot;\-&quot;#\ ##0.00"/>
    <numFmt numFmtId="220" formatCode="\$#\ ##0.00;&quot;-$&quot;#\ ##0.00"/>
    <numFmt numFmtId="221" formatCode="#\ ##0.0000_);\(#\ ##0.0000\)"/>
    <numFmt numFmtId="222" formatCode="\$* ##0.0\ ;\$* \(##0.0\);\$* &quot;N/A &quot;"/>
    <numFmt numFmtId="223" formatCode="#\ ##0.0\ ;\(#\ ##0.0\)"/>
    <numFmt numFmtId="224" formatCode="#\ ##0&quot;£&quot;_);\(#\ ##0&quot;£&quot;\)"/>
    <numFmt numFmtId="225" formatCode="&quot;₽&quot;* ##0.0\ ;&quot;₽&quot;* \(##0.0\);&quot;₽&quot;* &quot;N/A &quot;"/>
    <numFmt numFmtId="226" formatCode="&quot;₽&quot;\ #\ ##0"/>
    <numFmt numFmtId="227" formatCode="&quot;$ &quot;#\ ##0"/>
    <numFmt numFmtId="228" formatCode="General_)"/>
    <numFmt numFmtId="229" formatCode="#\ ##0_);\(#\ ##0\);&quot;-  &quot;"/>
    <numFmt numFmtId="230" formatCode="\$* #\ ##0.0_);[Blue]\$* \(#\ ##0.0\)"/>
    <numFmt numFmtId="231" formatCode="&quot;₽&quot;#\ ##0.0_);[Red]\(&quot;₽&quot;#\ ##0.0\)"/>
    <numFmt numFmtId="232" formatCode="0.000%"/>
    <numFmt numFmtId="233" formatCode="_-* #\ ##0.0_-;\-* #\ ##0.0_-;_-* \-??_-;_-@_-"/>
    <numFmt numFmtId="234" formatCode="#\ ##0.00_);[Red]\(#\ ##0.00\);\-_0_0_)"/>
    <numFmt numFmtId="235" formatCode="&quot;₽&quot;#\ ##0;&quot;₽&quot;\(#\ ##0\)"/>
    <numFmt numFmtId="236" formatCode="\$\ #\ ##0.00_);[Red]\$\(#\ ##0.00\);\$\ \ \ \-\ \ "/>
    <numFmt numFmtId="237" formatCode="_-* #\ ##0.00\ _D_M_-;\-* #\ ##0.00\ _D_M_-;_-* &quot;-&quot;??\ _D_M_-;_-@_-"/>
    <numFmt numFmtId="238" formatCode="#\ ##0.00&quot; F&quot;_);\(#\ ##0.00&quot; F&quot;\)"/>
    <numFmt numFmtId="239" formatCode="#\ ##0.0000"/>
    <numFmt numFmtId="240" formatCode="0.0_)"/>
    <numFmt numFmtId="241" formatCode="_-* #\ ##0\ _D_M_-;\-* #\ ##0\ _D_M_-;_-* &quot;-&quot;\ _D_M_-;_-@_-"/>
    <numFmt numFmtId="242" formatCode="&quot;US$&quot;#\ ##0.00_);&quot;(US$&quot;#\ ##0.00\)"/>
    <numFmt numFmtId="243" formatCode="_-* #\ ##0_-;\-* #\ ##0_-;_-* \-_-;_-@_-"/>
    <numFmt numFmtId="244" formatCode="###0.0000000_);[Red]\(###0.0000000\)"/>
    <numFmt numFmtId="245" formatCode="\+0\ ;\-0\ "/>
    <numFmt numFmtId="246" formatCode="_-* #\ ##0.000000_-;\-* #\ ##0.000000_-;_-* &quot;-&quot;??_-;_-@_-"/>
    <numFmt numFmtId="247" formatCode="&quot;₽&quot;#\ ##0_);\(&quot;₽&quot;#\ ##0\);\ &quot;$   - &quot;"/>
    <numFmt numFmtId="248" formatCode="0&quot; % &quot;"/>
    <numFmt numFmtId="249" formatCode="\$#\ ##0_);&quot;($&quot;#\ ##0\);&quot; $   - &quot;"/>
    <numFmt numFmtId="250" formatCode=";;;"/>
    <numFmt numFmtId="251" formatCode="mmmm\ d\,\ yyyy"/>
    <numFmt numFmtId="252" formatCode="mmmm\ d&quot;, &quot;yyyy"/>
    <numFmt numFmtId="253" formatCode="&quot;US$&quot;#\ ##0.00_);\(&quot;US$&quot;#\ ##0.00\)"/>
    <numFmt numFmtId="254" formatCode="."/>
    <numFmt numFmtId="255" formatCode="_-* #\ ##0\ _D_M_-;\-* #\ ##0\ _D_M_-;_-* &quot;- &quot;_D_M_-;_-@_-"/>
    <numFmt numFmtId="256" formatCode="_(* #\ ##0.0_);_(* \(#\ ##0.0\);_(* #\ ##0_);_(@_)"/>
    <numFmt numFmtId="257" formatCode="_-* #\ ##0\ _₽_-;\-* #\ ##0\ _₽_-;_-* &quot;-&quot;\ _₽_-;_-@_-"/>
    <numFmt numFmtId="258" formatCode="_ * #\ ##0_)_£_ ;_ * \(#\ ##0\)_£_ ;_ * &quot;-&quot;_)_£_ ;_ @_ "/>
    <numFmt numFmtId="259" formatCode="&quot;Bs.&quot;* #\ ##0.0_);&quot;Bs.&quot;* \(#\ ##0.0\);&quot;Bs.&quot;* 0.0_);&quot;Bs.&quot;* @_)"/>
    <numFmt numFmtId="260" formatCode="_(&quot;₽&quot;* #\ ##0.0;_(&quot;₽&quot;* \(#\ ##0.0\);_(&quot;₽&quot;* &quot;0.0&quot;;_(@\)"/>
    <numFmt numFmtId="261" formatCode="#\ ##0.0_);\(#\ ##0.0\)"/>
    <numFmt numFmtId="262" formatCode="_(&quot;\&quot;* #\ ##0_);_(&quot;\&quot;* \-#\ ##0\ ;_(&quot;₽&quot;* &quot;-&quot;??_);_(@_)"/>
    <numFmt numFmtId="263" formatCode="#\ ##0.0000_)"/>
    <numFmt numFmtId="264" formatCode="_(\$* #\ ##0.0_);_(\$* \(#\ ##0.0\);_(\$* &quot;(*)&quot;??_);_(@_)"/>
    <numFmt numFmtId="265" formatCode="_(* #\ ##0.0_);_(* \(#\ ##0.0\);_(* &quot;0 &quot;_);_(@_)"/>
    <numFmt numFmtId="266" formatCode="_(* #\ ##0.0_);_(* \(#\ ##0.0\);_(@_)"/>
    <numFmt numFmtId="267" formatCode="_(\$* #\ ##0.0_);_(\$* \(#\ ##0.0\);_(\$* \0_);_(@_)"/>
    <numFmt numFmtId="268" formatCode="_(* #\ ##0.00_);_(* \(#\ ##0.00\);_(@_)"/>
    <numFmt numFmtId="269" formatCode="#\ ##0.00\ _$;[Red]\-#\ ##0.00\ _$"/>
    <numFmt numFmtId="270" formatCode="#\ ##0.00;\-#\ ##0.00"/>
    <numFmt numFmtId="271" formatCode="_-* #\ ##0_р_._-;\-* #\ ##0_р_._-;_-* &quot;-&quot;_р_._-;_-@_-"/>
    <numFmt numFmtId="272" formatCode="_-* #\ ##0_р_._-;\-* #\ ##0_р_._-;_-* \-_р_._-;_-@_-"/>
    <numFmt numFmtId="273" formatCode="\$* #\ ##0_);&quot;($&quot;* #\ ##0\)"/>
    <numFmt numFmtId="274" formatCode="\$#\ ##0_ \);&quot;($&quot;#\ ##0&quot; )&quot;"/>
    <numFmt numFmtId="275" formatCode="#\ ##0;\(#\ ##0\)"/>
    <numFmt numFmtId="276" formatCode="000"/>
    <numFmt numFmtId="277" formatCode="#\ ##0.00\ _$;\-#\ ##0.00\ _$"/>
    <numFmt numFmtId="278" formatCode="_-* #\ ##0.00_р_._-;\-* #\ ##0.00_р_._-;_-* &quot;-&quot;??_р_._-;_-@_-"/>
    <numFmt numFmtId="279" formatCode="#\ ##0;\-#\ ##0"/>
    <numFmt numFmtId="280" formatCode="#\ ##0"/>
    <numFmt numFmtId="281" formatCode="&quot;₽&quot;#\ ##0;\-&quot;₽&quot;#\ ##0"/>
    <numFmt numFmtId="282" formatCode="_-* #\ ##0\ &quot;F&quot;_-;\-* #\ ##0\ &quot;F&quot;_-;_-* &quot;-&quot;\ &quot;F&quot;_-;_-@_-"/>
    <numFmt numFmtId="283" formatCode="\$* #\ ##0\ _);&quot;($&quot;* #\ ##0&quot; )&quot;"/>
    <numFmt numFmtId="284" formatCode="\$*#\,##0\ _);&quot;($&quot;* #\ ##0&quot; )&quot;"/>
    <numFmt numFmtId="285" formatCode="_(* #\ ##0.00_);_(* \(#\ ##0.00\);_(* &quot;0 &quot;_);_(@_)"/>
    <numFmt numFmtId="286" formatCode="\$* #\ ##0.00_);[Red]\$* \(#\ ##0.00\)"/>
    <numFmt numFmtId="287" formatCode="0.00\ \ \ \ \ ;\(0.00\)\ \ \ \ "/>
    <numFmt numFmtId="288" formatCode="0.000\ \ \ \ \ ;\(0.000\)\ \ \ \ "/>
    <numFmt numFmtId="289" formatCode="_(\$* #\ ##0.0_);_(\$* \(#\ ##0.0\);_(\$* &quot;       *&quot;??_);_(@_)"/>
    <numFmt numFmtId="290" formatCode="_(\$* #\ ##0_);_(\$* \(#\ ##0\);_(\$* &quot;*  &quot;_);_(@_)"/>
    <numFmt numFmtId="291" formatCode="_(\$* #\ ##0.0_);_(\$* \(#\ ##0.0\);_(\$* &quot;    *&quot;??_);_(@_)"/>
    <numFmt numFmtId="292" formatCode="\$#\ ##0.0_);&quot;($&quot;#\ ##0.0\)"/>
    <numFmt numFmtId="293" formatCode="\$* #\ ##0.00_);\$* \(#\ ##0.00\)"/>
    <numFmt numFmtId="294" formatCode="0#\-##\-##"/>
    <numFmt numFmtId="295" formatCode="\$#\ ##0\ ;\(\$#\ ##0\)"/>
    <numFmt numFmtId="296" formatCode="\t0.00%"/>
    <numFmt numFmtId="297" formatCode="\$\ #\ ##0;\-\$\ #\ ##0"/>
    <numFmt numFmtId="298" formatCode="dd\.mm\.yyyy"/>
    <numFmt numFmtId="299" formatCode="#\ ##0.0;\(#\ ##0.0\)"/>
    <numFmt numFmtId="300" formatCode="#\ ##0.000_);\(#\ ##0.000\)"/>
    <numFmt numFmtId="301" formatCode="0.00000&quot;  &quot;"/>
    <numFmt numFmtId="302" formatCode="_ * #\ ##0.00_)_£_ ;_ * \(#\ ##0.00\)_£_ ;_ * &quot;-&quot;??_)_£_ ;_ @_ "/>
    <numFmt numFmtId="303" formatCode="&quot;₽&quot;* #\ ##0_);&quot;₽&quot;* \(#\ ##0\)"/>
    <numFmt numFmtId="304" formatCode="\$#\ ##0_);&quot;($&quot;#\ ##0\)"/>
    <numFmt numFmtId="305" formatCode="\t#\ ??/??"/>
    <numFmt numFmtId="306" formatCode="_(\$* #\ ##0_);_(\$* \(#\ ##0\);_(\$* \-_);_(@_)"/>
    <numFmt numFmtId="307" formatCode="#\ ##0;\ \(#\ ##0\)"/>
    <numFmt numFmtId="308" formatCode="_(* #\ ##0.0000_);_(* \(#\ ##0.0000\);_(* &quot;-&quot;??_);_(@_)"/>
    <numFmt numFmtId="309" formatCode="#\ ##0.00;[Red]\(#\ ##0.00\)"/>
    <numFmt numFmtId="310" formatCode="_-* #\ ##0.00\ [$€-1]_-;\-* #\ ##0.00\ [$€-1]_-;_-* &quot;-&quot;??\ [$€-1]_-"/>
    <numFmt numFmtId="311" formatCode="_(&quot;₽&quot;* #\ ##0;_(&quot;₽&quot;* \(#\ ##0\);_(&quot;₽&quot;* &quot;0&quot;;_(@\)"/>
    <numFmt numFmtId="312" formatCode="#\ ##0.00%;[Red]\(#\ ##0.00%\)"/>
    <numFmt numFmtId="313" formatCode="_-* #\ ##0.00_-;\-* #\ ##0.00_-;_-* \-??_-;_-@_-"/>
    <numFmt numFmtId="314" formatCode="_(&quot;Cr$&quot;* #\ ##0_);_(&quot;Cr$&quot;* \(#\ ##0\);_(&quot;Cr$&quot;* \-_);_(@_)"/>
    <numFmt numFmtId="315" formatCode="_(&quot;Cr$&quot;* #\ ##0.00_);_(&quot;Cr$&quot;* \(#\ ##0.00\);_(&quot;Cr$&quot;* \-??_);_(@_)"/>
    <numFmt numFmtId="316" formatCode="\$#\ ##0.0"/>
    <numFmt numFmtId="317" formatCode="#\ ##0\?_);[Red]\(#\ ##0&quot;?)&quot;"/>
    <numFmt numFmtId="318" formatCode="_-&quot;£&quot;* #\ ##0_-;&quot;-£&quot;* #\ ##0_-;_-&quot;£&quot;* \-_-;_-@_-"/>
    <numFmt numFmtId="319" formatCode="_-&quot;£&quot;* #\ ##0.00_-;&quot;-£&quot;* #\ ##0.00_-;_-&quot;£&quot;* \-??_-;_-@_-"/>
    <numFmt numFmtId="320" formatCode="_-* #\ ##0\ &quot;₽&quot;_-;\-* #\ ##0\ &quot;₽&quot;_-;_-* &quot;-&quot;\ &quot;₽&quot;_-;_-@_-"/>
    <numFmt numFmtId="321" formatCode="_-* #\ ##0&quot; F&quot;_-;\-* #\ ##0&quot; F&quot;_-;_-* &quot;- F&quot;_-;_-@_-"/>
    <numFmt numFmtId="322" formatCode="#\ ##0.00\ &quot;F&quot;;\-#\ ##0.00\ &quot;F&quot;"/>
    <numFmt numFmtId="323" formatCode="_-* #\ ##0.00\ &quot;F&quot;_-;\-* #\ ##0.00\ &quot;F&quot;_-;_-* &quot;-&quot;??\ &quot;F&quot;_-;_-@_-"/>
    <numFmt numFmtId="324" formatCode="&quot;₽&quot;#\ ##0.0"/>
    <numFmt numFmtId="325" formatCode="#\ ##0&quot;｣&quot;_);[Red]\(#\ ##0&quot;｣&quot;\)"/>
    <numFmt numFmtId="326" formatCode="0.00_)"/>
    <numFmt numFmtId="327" formatCode="_(* #\ ##0.0;_(* \(#\ ##0.0\);_(* &quot;0.0&quot;;_(@_)"/>
    <numFmt numFmtId="328" formatCode="_(* #\ ##0_);_(* \(#\ ##0\);_(* \-_);_(@_)"/>
    <numFmt numFmtId="329" formatCode="#\ ##0.0_)&quot;Pts.&quot;;\(#\ ##0.0\)&quot;Pts.&quot;;0.0_)&quot;Pts.&quot;;@_)&quot;Pts.&quot;"/>
    <numFmt numFmtId="330" formatCode="#\ ##0.0_)_P_t_s_.;\(#\ ##0.0\)_P_t_s_.;0.0_)_P_t_s_.;@_)_P_t_s_."/>
    <numFmt numFmtId="331" formatCode="#\ ##0.0_)&quot;  &quot;;[Red]\(#\ ##0.0&quot;)  &quot;;@_)&quot;  &quot;"/>
    <numFmt numFmtId="332" formatCode="0.0_)%;\(0.0&quot;)%&quot;"/>
    <numFmt numFmtId="333" formatCode="#\ ##0;[Red]\(#\ ##0\)"/>
    <numFmt numFmtId="334" formatCode="\A&quot;₽&quot;#\ ##0_);\(&quot;₽&quot;#\ ##0\)"/>
    <numFmt numFmtId="335" formatCode="#\ ##0.0_)_%;\(#\ ##0.0\)_%;0.0_)_%;@_)_%"/>
    <numFmt numFmtId="336" formatCode="#\ ##0.0_)&quot;%&quot;;\(#\ ##0.0\)&quot;%&quot;;0.0_)&quot;%&quot;;@_)&quot;%&quot;"/>
    <numFmt numFmtId="337" formatCode="#\ ##0_);\(#\ ##0\);&quot;- &quot;"/>
    <numFmt numFmtId="338" formatCode="&quot;₽&quot;#.\);\(&quot;₽&quot;#\ ##0\)"/>
    <numFmt numFmtId="339" formatCode="#\ ##0.00"/>
    <numFmt numFmtId="340" formatCode="#\ ##0_);\(#\ ##0\);\-\-\ \ "/>
    <numFmt numFmtId="341" formatCode="##\ ##0.00_);\(#\ ##0.00\)"/>
    <numFmt numFmtId="342" formatCode="#\ ##0.00\ ;\(#\ ##0.00\)"/>
    <numFmt numFmtId="343" formatCode=";;*__)"/>
    <numFmt numFmtId="344" formatCode="_-&quot;L.&quot;\ * #\ ##0_-;\-&quot;L.&quot;\ * #\ ##0_-;_-&quot;L.&quot;\ * &quot;-&quot;_-;_-@_-"/>
    <numFmt numFmtId="345" formatCode="_-&quot;L.&quot;\ * #\ ##0.00_-;\-&quot;L.&quot;\ * #\ ##0.00_-;_-&quot;L.&quot;\ * &quot;-&quot;??_-;_-@_-"/>
    <numFmt numFmtId="346" formatCode="_-* #\ ##0\ &quot;DM&quot;_-;\-* #\ ##0\ &quot;DM&quot;_-;_-* &quot;-&quot;\ &quot;DM&quot;_-;_-@_-"/>
    <numFmt numFmtId="347" formatCode="_-* #\ ##0.00\ &quot;DM&quot;_-;\-* #\ ##0.00\ &quot;DM&quot;_-;_-* &quot;-&quot;??\ &quot;DM&quot;_-;_-@_-"/>
    <numFmt numFmtId="348" formatCode="_-* #\ ##0.00\ &quot;₽&quot;_-;\-* #\ ##0.00\ &quot;₽&quot;_-;_-* &quot;-&quot;??\ &quot;₽&quot;_-;_-@_-"/>
    <numFmt numFmtId="349" formatCode="0.000"/>
    <numFmt numFmtId="350" formatCode="#\ ##0.00\ &quot;₽&quot;;[Red]\-#\ ##0.00\ &quot;₽&quot;"/>
    <numFmt numFmtId="351" formatCode="#\ ##0\ &quot;₽&quot;;[Red]\-#\ ##0\ &quot;₽&quot;"/>
    <numFmt numFmtId="352" formatCode="#\ ##0\ &quot;₽&quot;"/>
    <numFmt numFmtId="353" formatCode="[$¥-804]#\ ##0"/>
    <numFmt numFmtId="354" formatCode="[$¥-804]#\ ##0.00"/>
  </numFmts>
  <fonts count="131">
    <font>
      <sz val="10"/>
      <name val="MS Sans Serif"/>
      <charset val="134"/>
    </font>
    <font>
      <sz val="12"/>
      <color rgb="FF3C4043"/>
      <name val="Roboto"/>
      <charset val="134"/>
    </font>
    <font>
      <b/>
      <sz val="1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9"/>
      <name val="Calibri"/>
      <charset val="204"/>
    </font>
    <font>
      <sz val="9"/>
      <color rgb="FFFF0000"/>
      <name val="Calibri"/>
      <charset val="204"/>
    </font>
    <font>
      <sz val="10"/>
      <name val="Arial Narrow"/>
      <charset val="204"/>
    </font>
    <font>
      <sz val="11"/>
      <name val="Calibri"/>
      <charset val="204"/>
    </font>
    <font>
      <sz val="10"/>
      <name val="MS Sans Serif"/>
      <charset val="204"/>
    </font>
    <font>
      <b/>
      <sz val="10"/>
      <color rgb="FFFF0000"/>
      <name val="Arial"/>
      <charset val="204"/>
    </font>
    <font>
      <b/>
      <sz val="11"/>
      <name val="Arial"/>
      <charset val="204"/>
    </font>
    <font>
      <b/>
      <sz val="12"/>
      <name val="Arial"/>
      <charset val="204"/>
    </font>
    <font>
      <b/>
      <sz val="10"/>
      <color theme="1"/>
      <name val="Arial"/>
      <charset val="204"/>
    </font>
    <font>
      <sz val="10"/>
      <color rgb="FFFF0000"/>
      <name val="Arial"/>
      <charset val="204"/>
    </font>
    <font>
      <sz val="11"/>
      <color rgb="FFFF0000"/>
      <name val="Calibri"/>
      <charset val="204"/>
    </font>
    <font>
      <sz val="10"/>
      <color rgb="FF0070C0"/>
      <name val="Arial"/>
      <charset val="204"/>
    </font>
    <font>
      <sz val="10"/>
      <color rgb="FF000000"/>
      <name val="Arial"/>
      <charset val="204"/>
    </font>
    <font>
      <b/>
      <sz val="10"/>
      <color rgb="FF7030A0"/>
      <name val="Arial"/>
      <charset val="204"/>
    </font>
    <font>
      <b/>
      <sz val="10"/>
      <color rgb="FF0070C0"/>
      <name val="Arial"/>
      <charset val="204"/>
    </font>
    <font>
      <b/>
      <sz val="10"/>
      <color rgb="FFC00000"/>
      <name val="Arial"/>
      <charset val="204"/>
    </font>
    <font>
      <b/>
      <sz val="10"/>
      <name val="MS Sans Serif"/>
      <charset val="134"/>
    </font>
    <font>
      <sz val="11"/>
      <name val="MS Sans Serif"/>
      <charset val="204"/>
    </font>
    <font>
      <sz val="11"/>
      <name val="Arial"/>
      <charset val="204"/>
    </font>
    <font>
      <b/>
      <sz val="11"/>
      <color rgb="FFFF0000"/>
      <name val="Arial"/>
      <charset val="204"/>
    </font>
    <font>
      <b/>
      <sz val="11"/>
      <color theme="1"/>
      <name val="Arial"/>
      <charset val="204"/>
    </font>
    <font>
      <sz val="11"/>
      <color theme="1"/>
      <name val="Arial"/>
      <charset val="204"/>
    </font>
    <font>
      <sz val="11"/>
      <color rgb="FF0070C0"/>
      <name val="Arial"/>
      <charset val="204"/>
    </font>
    <font>
      <b/>
      <sz val="11"/>
      <color rgb="FF0070C0"/>
      <name val="Arial"/>
      <charset val="204"/>
    </font>
    <font>
      <b/>
      <sz val="11"/>
      <color rgb="FF7030A0"/>
      <name val="Arial"/>
      <charset val="204"/>
    </font>
    <font>
      <b/>
      <sz val="10"/>
      <color rgb="FF000000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.5"/>
      <name val="LinePrinter"/>
      <charset val="134"/>
    </font>
    <font>
      <sz val="10"/>
      <name val="Times New Roman"/>
      <charset val="204"/>
    </font>
    <font>
      <sz val="11"/>
      <name val="‚l‚r ‚oƒSƒVƒbƒN"/>
      <charset val="134"/>
    </font>
    <font>
      <sz val="8"/>
      <name val="Arial"/>
      <charset val="204"/>
    </font>
    <font>
      <sz val="10"/>
      <name val="Prestige Elite"/>
      <charset val="134"/>
    </font>
    <font>
      <sz val="11"/>
      <name val="‚l‚r –?’©"/>
      <charset val="128"/>
    </font>
    <font>
      <sz val="12"/>
      <name val="Helv"/>
      <charset val="134"/>
    </font>
    <font>
      <u/>
      <sz val="11"/>
      <color indexed="36"/>
      <name val="‚l‚r ‚oƒSƒVƒbƒN"/>
      <charset val="134"/>
    </font>
    <font>
      <sz val="11"/>
      <name val="lr oSVbN"/>
      <charset val="128"/>
    </font>
    <font>
      <u/>
      <sz val="11"/>
      <color indexed="36"/>
      <name val="lr oSVbN"/>
      <charset val="128"/>
    </font>
    <font>
      <u/>
      <sz val="11"/>
      <color indexed="12"/>
      <name val="lr oSVbN"/>
      <charset val="128"/>
    </font>
    <font>
      <sz val="10"/>
      <name val="Courier"/>
      <charset val="134"/>
    </font>
    <font>
      <sz val="11"/>
      <name val="‚l‚r ‚o?S?V?b?N"/>
      <charset val="128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b/>
      <sz val="12"/>
      <name val="MS Sans Serif"/>
      <charset val="204"/>
    </font>
    <font>
      <sz val="12"/>
      <name val="¹UAAA¼"/>
      <charset val="129"/>
    </font>
    <font>
      <sz val="8"/>
      <name val="Times New Roman"/>
      <charset val="204"/>
    </font>
    <font>
      <u/>
      <sz val="10"/>
      <color indexed="20"/>
      <name val="Arial"/>
      <charset val="204"/>
    </font>
    <font>
      <sz val="10"/>
      <color indexed="12"/>
      <name val="Arial"/>
      <charset val="204"/>
    </font>
    <font>
      <sz val="8"/>
      <color indexed="20"/>
      <name val="Tahoma"/>
      <charset val="204"/>
    </font>
    <font>
      <sz val="10"/>
      <color indexed="20"/>
      <name val="Arial Narrow"/>
      <charset val="204"/>
    </font>
    <font>
      <sz val="10"/>
      <name val="Helv"/>
      <charset val="134"/>
    </font>
    <font>
      <b/>
      <sz val="10"/>
      <name val="Helv"/>
      <charset val="134"/>
    </font>
    <font>
      <b/>
      <sz val="8"/>
      <name val="Times New Roman"/>
      <charset val="204"/>
    </font>
    <font>
      <i/>
      <sz val="10"/>
      <color indexed="10"/>
      <name val="Arial Narrow"/>
      <charset val="204"/>
    </font>
    <font>
      <b/>
      <sz val="9"/>
      <name val="Arial"/>
      <charset val="204"/>
    </font>
    <font>
      <sz val="6.5"/>
      <name val="MS Sans Serif"/>
      <charset val="204"/>
    </font>
    <font>
      <sz val="8"/>
      <name val="MS Sans Serif"/>
      <charset val="204"/>
    </font>
    <font>
      <sz val="10"/>
      <color indexed="8"/>
      <name val="Arial"/>
      <charset val="204"/>
    </font>
    <font>
      <b/>
      <sz val="8"/>
      <name val="MS Sans Serif"/>
      <charset val="204"/>
    </font>
    <font>
      <sz val="8"/>
      <color indexed="19"/>
      <name val="Tahoma"/>
      <charset val="204"/>
    </font>
    <font>
      <sz val="9"/>
      <name val="Times New Roman"/>
      <charset val="204"/>
    </font>
    <font>
      <b/>
      <sz val="8"/>
      <name val="Helv"/>
      <charset val="134"/>
    </font>
    <font>
      <i/>
      <sz val="8"/>
      <color indexed="11"/>
      <name val="Tahoma"/>
      <charset val="204"/>
    </font>
    <font>
      <sz val="12"/>
      <name val="Arial"/>
      <charset val="204"/>
    </font>
    <font>
      <u/>
      <sz val="11"/>
      <color indexed="12"/>
      <name val="‚l‚r ‚oƒSƒVƒbƒN"/>
      <charset val="134"/>
    </font>
    <font>
      <i/>
      <sz val="8"/>
      <color indexed="12"/>
      <name val="Tahoma"/>
      <charset val="204"/>
    </font>
    <font>
      <b/>
      <i/>
      <sz val="10"/>
      <name val="Arial"/>
      <charset val="204"/>
    </font>
    <font>
      <b/>
      <sz val="12"/>
      <name val="Helv"/>
      <charset val="134"/>
    </font>
    <font>
      <b/>
      <sz val="8"/>
      <name val="MS Sans Serif"/>
      <charset val="134"/>
    </font>
    <font>
      <b/>
      <i/>
      <sz val="12"/>
      <name val="MS Sans Serif"/>
      <charset val="134"/>
    </font>
    <font>
      <b/>
      <u/>
      <sz val="14"/>
      <name val="Helv"/>
      <charset val="134"/>
    </font>
    <font>
      <b/>
      <sz val="18"/>
      <name val="Arial"/>
      <charset val="204"/>
    </font>
    <font>
      <u/>
      <sz val="10"/>
      <color indexed="10"/>
      <name val="Arial"/>
      <charset val="204"/>
    </font>
    <font>
      <u/>
      <sz val="10"/>
      <color indexed="52"/>
      <name val="Arial"/>
      <charset val="204"/>
    </font>
    <font>
      <u/>
      <sz val="11"/>
      <color theme="10"/>
      <name val="Calibri"/>
      <charset val="204"/>
      <scheme val="minor"/>
    </font>
    <font>
      <sz val="10"/>
      <color indexed="8"/>
      <name val="Arial Narrow"/>
      <charset val="204"/>
    </font>
    <font>
      <sz val="8"/>
      <name val="Helvetica"/>
      <charset val="134"/>
    </font>
    <font>
      <sz val="10"/>
      <color indexed="8"/>
      <name val="MS Sans Serif"/>
      <charset val="204"/>
    </font>
    <font>
      <b/>
      <sz val="11"/>
      <name val="Helv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1"/>
      <color theme="1"/>
      <name val="Calibri"/>
      <charset val="204"/>
      <scheme val="minor"/>
    </font>
    <font>
      <sz val="8"/>
      <name val="Tahoma"/>
      <charset val="204"/>
    </font>
    <font>
      <sz val="8"/>
      <name val="Helv"/>
      <charset val="134"/>
    </font>
    <font>
      <sz val="11"/>
      <name val="‚l‚r –¾’©"/>
      <charset val="128"/>
    </font>
    <font>
      <i/>
      <sz val="8"/>
      <color indexed="23"/>
      <name val="Tahoma"/>
      <charset val="204"/>
    </font>
    <font>
      <b/>
      <sz val="10"/>
      <name val="MS Sans Serif"/>
      <charset val="204"/>
    </font>
    <font>
      <sz val="8"/>
      <color indexed="16"/>
      <name val="Century Schoolbook"/>
      <charset val="134"/>
    </font>
    <font>
      <sz val="8"/>
      <color indexed="8"/>
      <name val="Times New Roman"/>
      <charset val="204"/>
    </font>
    <font>
      <b/>
      <sz val="8"/>
      <color indexed="8"/>
      <name val="Times New Roman"/>
      <charset val="204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b/>
      <sz val="8.25"/>
      <name val="Helv"/>
      <charset val="134"/>
    </font>
    <font>
      <b/>
      <sz val="10"/>
      <name val="Times New Roman"/>
      <charset val="204"/>
    </font>
    <font>
      <sz val="10"/>
      <name val="Helvetica"/>
      <charset val="134"/>
    </font>
    <font>
      <sz val="8"/>
      <color indexed="8"/>
      <name val="Tahoma"/>
      <charset val="204"/>
    </font>
    <font>
      <b/>
      <sz val="18"/>
      <color indexed="8"/>
      <name val="Arial"/>
      <charset val="204"/>
    </font>
    <font>
      <sz val="8"/>
      <color indexed="18"/>
      <name val="Tahoma"/>
      <charset val="204"/>
    </font>
    <font>
      <i/>
      <sz val="8"/>
      <color indexed="8"/>
      <name val="Tahoma"/>
      <charset val="204"/>
    </font>
    <font>
      <sz val="10"/>
      <name val="Wingdings"/>
      <charset val="2"/>
    </font>
    <font>
      <sz val="14"/>
      <name val="뼻뮝"/>
      <charset val="129"/>
    </font>
    <font>
      <sz val="12"/>
      <name val="뼻뮝"/>
      <charset val="129"/>
    </font>
    <font>
      <sz val="12"/>
      <name val="바탕체"/>
      <charset val="129"/>
    </font>
    <font>
      <sz val="10"/>
      <name val="굴림체"/>
      <charset val="129"/>
    </font>
    <font>
      <vertAlign val="superscript"/>
      <sz val="10"/>
      <name val="Arial"/>
      <charset val="204"/>
    </font>
    <font>
      <vertAlign val="superscript"/>
      <sz val="11"/>
      <name val="Arial"/>
      <charset val="204"/>
    </font>
    <font>
      <sz val="9"/>
      <name val="Tahoma"/>
      <charset val="204"/>
    </font>
    <font>
      <b/>
      <sz val="9"/>
      <name val="Tahoma"/>
      <charset val="204"/>
    </font>
  </fonts>
  <fills count="69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4"/>
      </patternFill>
    </fill>
    <fill>
      <patternFill patternType="mediumGray">
        <fgColor indexed="22"/>
      </patternFill>
    </fill>
    <fill>
      <patternFill patternType="solid">
        <fgColor indexed="35"/>
        <bgColor indexed="15"/>
      </patternFill>
    </fill>
    <fill>
      <patternFill patternType="solid">
        <fgColor indexed="15"/>
        <bgColor indexed="35"/>
      </patternFill>
    </fill>
    <fill>
      <patternFill patternType="solid">
        <fgColor indexed="22"/>
        <bgColor indexed="25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56">
    <xf numFmtId="0" fontId="0" fillId="0" borderId="0"/>
    <xf numFmtId="176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31" fillId="0" borderId="0" applyFont="0" applyFill="0" applyBorder="0" applyAlignment="0" applyProtection="0">
      <alignment vertical="center"/>
    </xf>
    <xf numFmtId="17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0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18" applyNumberFormat="0" applyAlignment="0" applyProtection="0">
      <alignment vertical="center"/>
    </xf>
    <xf numFmtId="0" fontId="41" fillId="12" borderId="19" applyNumberFormat="0" applyAlignment="0" applyProtection="0">
      <alignment vertical="center"/>
    </xf>
    <xf numFmtId="0" fontId="42" fillId="12" borderId="18" applyNumberFormat="0" applyAlignment="0" applyProtection="0">
      <alignment vertical="center"/>
    </xf>
    <xf numFmtId="0" fontId="43" fillId="13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180" fontId="51" fillId="0" borderId="0" applyFont="0" applyFill="0" applyBorder="0" applyAlignment="0" applyProtection="0"/>
    <xf numFmtId="181" fontId="9" fillId="0" borderId="0" applyFont="0" applyFill="0" applyBorder="0" applyProtection="0">
      <alignment horizontal="right"/>
    </xf>
    <xf numFmtId="182" fontId="52" fillId="0" borderId="0" applyFont="0" applyFill="0" applyBorder="0" applyAlignment="0" applyProtection="0"/>
    <xf numFmtId="182" fontId="3" fillId="0" borderId="0" applyFont="0" applyFill="0" applyAlignment="0" applyProtection="0"/>
    <xf numFmtId="182" fontId="52" fillId="0" borderId="0" applyFont="0" applyFill="0" applyBorder="0" applyAlignment="0" applyProtection="0"/>
    <xf numFmtId="182" fontId="3" fillId="0" borderId="0" applyFont="0" applyFill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Alignment="0" applyProtection="0"/>
    <xf numFmtId="185" fontId="3" fillId="0" borderId="0" applyFont="0" applyFill="0" applyAlignment="0" applyProtection="0"/>
    <xf numFmtId="186" fontId="3" fillId="0" borderId="0" applyFont="0" applyFill="0" applyAlignment="0" applyProtection="0"/>
    <xf numFmtId="185" fontId="3" fillId="0" borderId="0" applyFont="0" applyFill="0" applyAlignment="0" applyProtection="0"/>
    <xf numFmtId="185" fontId="3" fillId="0" borderId="0" applyFont="0" applyFill="0" applyAlignment="0" applyProtection="0"/>
    <xf numFmtId="185" fontId="3" fillId="0" borderId="0" applyFont="0" applyFill="0" applyAlignment="0" applyProtection="0"/>
    <xf numFmtId="0" fontId="3" fillId="0" borderId="0" applyFont="0" applyFill="0" applyAlignment="0" applyProtection="0"/>
    <xf numFmtId="185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185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85" fontId="3" fillId="0" borderId="0" applyFont="0" applyFill="0" applyAlignment="0" applyProtection="0"/>
    <xf numFmtId="186" fontId="3" fillId="0" borderId="0" applyFont="0" applyFill="0" applyAlignment="0" applyProtection="0"/>
    <xf numFmtId="185" fontId="3" fillId="0" borderId="0" applyFont="0" applyFill="0" applyAlignment="0" applyProtection="0"/>
    <xf numFmtId="186" fontId="3" fillId="0" borderId="0" applyFont="0" applyFill="0" applyAlignment="0" applyProtection="0"/>
    <xf numFmtId="186" fontId="3" fillId="0" borderId="0" applyFont="0" applyFill="0" applyAlignment="0" applyProtection="0"/>
    <xf numFmtId="186" fontId="3" fillId="0" borderId="0" applyFont="0" applyFill="0" applyAlignment="0" applyProtection="0"/>
    <xf numFmtId="180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87" fontId="53" fillId="0" borderId="0" applyFont="0" applyFill="0" applyBorder="0" applyAlignment="0" applyProtection="0"/>
    <xf numFmtId="188" fontId="3" fillId="0" borderId="0" applyFont="0" applyFill="0" applyAlignment="0" applyProtection="0"/>
    <xf numFmtId="0" fontId="3" fillId="0" borderId="0" applyFont="0" applyFill="0" applyAlignment="0" applyProtection="0"/>
    <xf numFmtId="186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189" fontId="3" fillId="0" borderId="0" applyFont="0" applyFill="0" applyAlignment="0" applyProtection="0"/>
    <xf numFmtId="189" fontId="3" fillId="0" borderId="0" applyFont="0" applyFill="0" applyAlignment="0" applyProtection="0"/>
    <xf numFmtId="186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3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192" fontId="51" fillId="0" borderId="0" applyFont="0" applyFill="0" applyBorder="0" applyAlignment="0" applyProtection="0"/>
    <xf numFmtId="193" fontId="5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" fillId="0" borderId="0" applyFont="0" applyFill="0" applyAlignment="0" applyProtection="0"/>
    <xf numFmtId="0" fontId="51" fillId="0" borderId="0" applyFont="0" applyFill="0" applyBorder="0" applyAlignment="0" applyProtection="0"/>
    <xf numFmtId="194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51" fillId="0" borderId="0" applyFont="0" applyFill="0" applyBorder="0" applyAlignment="0" applyProtection="0"/>
    <xf numFmtId="196" fontId="3" fillId="0" borderId="0" applyFont="0" applyFill="0" applyAlignment="0" applyProtection="0"/>
    <xf numFmtId="197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0" fontId="3" fillId="0" borderId="0"/>
    <xf numFmtId="198" fontId="56" fillId="0" borderId="0" applyFont="0" applyFill="0" applyBorder="0" applyAlignment="0" applyProtection="0"/>
    <xf numFmtId="199" fontId="56" fillId="0" borderId="0" applyFont="0" applyFill="0" applyBorder="0" applyAlignment="0" applyProtection="0"/>
    <xf numFmtId="20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202" fontId="3" fillId="0" borderId="0"/>
    <xf numFmtId="203" fontId="57" fillId="0" borderId="0"/>
    <xf numFmtId="203" fontId="57" fillId="0" borderId="0"/>
    <xf numFmtId="203" fontId="57" fillId="0" borderId="0"/>
    <xf numFmtId="204" fontId="57" fillId="0" borderId="0"/>
    <xf numFmtId="203" fontId="57" fillId="0" borderId="0"/>
    <xf numFmtId="204" fontId="57" fillId="0" borderId="0"/>
    <xf numFmtId="204" fontId="57" fillId="0" borderId="0"/>
    <xf numFmtId="203" fontId="57" fillId="0" borderId="0"/>
    <xf numFmtId="203" fontId="57" fillId="0" borderId="0"/>
    <xf numFmtId="203" fontId="57" fillId="0" borderId="0"/>
    <xf numFmtId="203" fontId="57" fillId="0" borderId="0"/>
    <xf numFmtId="203" fontId="57" fillId="0" borderId="0"/>
    <xf numFmtId="203" fontId="57" fillId="0" borderId="0"/>
    <xf numFmtId="203" fontId="57" fillId="0" borderId="0"/>
    <xf numFmtId="203" fontId="57" fillId="0" borderId="0"/>
    <xf numFmtId="205" fontId="57" fillId="0" borderId="0"/>
    <xf numFmtId="203" fontId="57" fillId="0" borderId="0"/>
    <xf numFmtId="203" fontId="57" fillId="0" borderId="0"/>
    <xf numFmtId="205" fontId="57" fillId="0" borderId="0"/>
    <xf numFmtId="203" fontId="57" fillId="0" borderId="0"/>
    <xf numFmtId="205" fontId="57" fillId="0" borderId="0"/>
    <xf numFmtId="204" fontId="57" fillId="0" borderId="0"/>
    <xf numFmtId="9" fontId="3" fillId="41" borderId="0"/>
    <xf numFmtId="0" fontId="5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59" fillId="0" borderId="0"/>
    <xf numFmtId="0" fontId="60" fillId="0" borderId="0" applyNumberFormat="0" applyFill="0" applyBorder="0" applyAlignment="0" applyProtection="0">
      <alignment vertical="top"/>
      <protection locked="0"/>
    </xf>
    <xf numFmtId="206" fontId="59" fillId="0" borderId="0" applyFont="0" applyFill="0" applyBorder="0" applyAlignment="0" applyProtection="0"/>
    <xf numFmtId="207" fontId="59" fillId="0" borderId="0" applyFon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59" fillId="0" borderId="0"/>
    <xf numFmtId="0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19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9" fontId="3" fillId="0" borderId="0" applyFont="0" applyFill="0" applyAlignment="0" applyProtection="0"/>
    <xf numFmtId="210" fontId="3" fillId="0" borderId="0" applyFont="0" applyFill="0" applyAlignment="0" applyProtection="0"/>
    <xf numFmtId="211" fontId="3" fillId="0" borderId="0" applyFont="0" applyFill="0" applyAlignment="0" applyProtection="0"/>
    <xf numFmtId="212" fontId="54" fillId="0" borderId="0" applyFont="0" applyFill="0" applyBorder="0" applyAlignment="0" applyProtection="0"/>
    <xf numFmtId="212" fontId="54" fillId="0" borderId="0" applyFont="0" applyFill="0" applyBorder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4" fontId="3" fillId="0" borderId="0" applyFont="0" applyFill="0" applyAlignment="0" applyProtection="0"/>
    <xf numFmtId="0" fontId="3" fillId="0" borderId="0" applyFont="0" applyFill="0" applyBorder="0" applyAlignment="0" applyProtection="0"/>
    <xf numFmtId="215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6" fontId="3" fillId="0" borderId="0" applyFont="0" applyFill="0" applyAlignment="0" applyProtection="0"/>
    <xf numFmtId="216" fontId="3" fillId="0" borderId="0" applyFont="0" applyFill="0" applyAlignment="0" applyProtection="0"/>
    <xf numFmtId="216" fontId="3" fillId="0" borderId="0" applyFont="0" applyFill="0" applyAlignment="0" applyProtection="0"/>
    <xf numFmtId="214" fontId="3" fillId="0" borderId="0" applyFont="0" applyFill="0" applyAlignment="0" applyProtection="0"/>
    <xf numFmtId="217" fontId="3" fillId="0" borderId="0" applyFont="0" applyFill="0" applyAlignment="0" applyProtection="0"/>
    <xf numFmtId="217" fontId="3" fillId="0" borderId="0" applyFont="0" applyFill="0" applyAlignment="0" applyProtection="0"/>
    <xf numFmtId="208" fontId="3" fillId="0" borderId="0" applyFont="0" applyFill="0" applyAlignment="0" applyProtection="0"/>
    <xf numFmtId="0" fontId="3" fillId="0" borderId="0" applyFont="0" applyFill="0" applyAlignment="0" applyProtection="0"/>
    <xf numFmtId="214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8" fontId="52" fillId="0" borderId="0" applyFont="0" applyFill="0" applyBorder="0" applyAlignment="0" applyProtection="0"/>
    <xf numFmtId="217" fontId="3" fillId="0" borderId="0" applyFont="0" applyFill="0" applyAlignment="0" applyProtection="0"/>
    <xf numFmtId="212" fontId="51" fillId="0" borderId="0" applyFont="0" applyFill="0" applyBorder="0" applyAlignment="0" applyProtection="0"/>
    <xf numFmtId="219" fontId="3" fillId="0" borderId="0" applyFont="0" applyFill="0" applyAlignment="0" applyProtection="0"/>
    <xf numFmtId="220" fontId="3" fillId="0" borderId="0" applyFont="0" applyFill="0" applyAlignment="0" applyProtection="0"/>
    <xf numFmtId="221" fontId="3" fillId="0" borderId="0" applyFont="0" applyFill="0" applyAlignment="0" applyProtection="0"/>
    <xf numFmtId="212" fontId="51" fillId="0" borderId="0" applyFont="0" applyFill="0" applyBorder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0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2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2" fontId="51" fillId="0" borderId="0" applyFont="0" applyFill="0" applyBorder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226" fontId="9" fillId="0" borderId="0" applyFont="0" applyFill="0" applyBorder="0" applyAlignment="0" applyProtection="0"/>
    <xf numFmtId="227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28" fontId="3" fillId="0" borderId="0" applyFont="0" applyFill="0" applyAlignment="0" applyProtection="0"/>
    <xf numFmtId="228" fontId="3" fillId="0" borderId="0" applyFont="0" applyFill="0" applyAlignment="0" applyProtection="0"/>
    <xf numFmtId="212" fontId="51" fillId="0" borderId="0" applyFont="0" applyFill="0" applyBorder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225" fontId="3" fillId="0" borderId="0" applyFont="0" applyFill="0" applyBorder="0" applyAlignment="0" applyProtection="0"/>
    <xf numFmtId="214" fontId="3" fillId="0" borderId="0" applyFont="0" applyFill="0" applyAlignment="0" applyProtection="0"/>
    <xf numFmtId="229" fontId="3" fillId="0" borderId="0" applyFont="0" applyFill="0" applyAlignment="0" applyProtection="0"/>
    <xf numFmtId="213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30" fontId="3" fillId="0" borderId="0" applyFont="0" applyFill="0" applyAlignment="0" applyProtection="0"/>
    <xf numFmtId="230" fontId="3" fillId="0" borderId="0" applyFont="0" applyFill="0" applyAlignment="0" applyProtection="0"/>
    <xf numFmtId="208" fontId="3" fillId="0" borderId="0" applyFont="0" applyFill="0" applyAlignment="0" applyProtection="0"/>
    <xf numFmtId="231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232" fontId="3" fillId="0" borderId="0" applyFont="0" applyFill="0" applyAlignment="0" applyProtection="0"/>
    <xf numFmtId="233" fontId="3" fillId="0" borderId="0" applyFont="0" applyFill="0" applyAlignment="0" applyProtection="0"/>
    <xf numFmtId="187" fontId="3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12" fontId="51" fillId="0" borderId="0" applyFont="0" applyFill="0" applyBorder="0" applyAlignment="0" applyProtection="0"/>
    <xf numFmtId="218" fontId="52" fillId="0" borderId="0" applyFont="0" applyFill="0" applyBorder="0" applyAlignment="0" applyProtection="0"/>
    <xf numFmtId="213" fontId="3" fillId="0" borderId="0" applyFont="0" applyFill="0" applyAlignment="0" applyProtection="0"/>
    <xf numFmtId="218" fontId="52" fillId="0" borderId="0" applyFont="0" applyFill="0" applyBorder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18" fontId="52" fillId="0" borderId="0" applyFont="0" applyFill="0" applyBorder="0" applyAlignment="0" applyProtection="0"/>
    <xf numFmtId="217" fontId="3" fillId="0" borderId="0" applyFont="0" applyFill="0" applyAlignment="0" applyProtection="0"/>
    <xf numFmtId="222" fontId="3" fillId="0" borderId="0" applyFont="0" applyFill="0" applyAlignment="0" applyProtection="0"/>
    <xf numFmtId="208" fontId="3" fillId="0" borderId="0" applyFont="0" applyFill="0" applyAlignment="0" applyProtection="0"/>
    <xf numFmtId="222" fontId="3" fillId="0" borderId="0" applyFont="0" applyFill="0" applyAlignment="0" applyProtection="0"/>
    <xf numFmtId="221" fontId="3" fillId="0" borderId="0" applyFont="0" applyFill="0" applyAlignment="0" applyProtection="0"/>
    <xf numFmtId="222" fontId="3" fillId="0" borderId="0" applyFont="0" applyFill="0" applyAlignment="0" applyProtection="0"/>
    <xf numFmtId="217" fontId="3" fillId="0" borderId="0" applyFont="0" applyFill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2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212" fontId="51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6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34" fontId="62" fillId="0" borderId="0" applyFont="0" applyFill="0" applyBorder="0" applyAlignment="0" applyProtection="0"/>
    <xf numFmtId="212" fontId="51" fillId="0" borderId="0" applyFont="0" applyFill="0" applyBorder="0" applyAlignment="0" applyProtection="0"/>
    <xf numFmtId="208" fontId="3" fillId="0" borderId="0" applyFont="0" applyFill="0" applyAlignment="0" applyProtection="0"/>
    <xf numFmtId="22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18" fontId="52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2" fontId="3" fillId="0" borderId="0" applyFont="0" applyFill="0" applyAlignment="0" applyProtection="0"/>
    <xf numFmtId="225" fontId="3" fillId="0" borderId="0" applyFont="0" applyFill="0" applyBorder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18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13" fontId="3" fillId="0" borderId="0" applyFont="0" applyFill="0" applyAlignment="0" applyProtection="0"/>
    <xf numFmtId="218" fontId="52" fillId="0" borderId="0" applyFont="0" applyFill="0" applyBorder="0" applyAlignment="0" applyProtection="0"/>
    <xf numFmtId="208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29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0" fontId="3" fillId="0" borderId="0" applyFont="0" applyFill="0" applyAlignment="0" applyProtection="0"/>
    <xf numFmtId="229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0" fontId="3" fillId="0" borderId="0" applyFont="0" applyFill="0" applyBorder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12" fontId="51" fillId="0" borderId="0" applyFont="0" applyFill="0" applyBorder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214" fontId="3" fillId="0" borderId="0" applyFont="0" applyFill="0" applyAlignment="0" applyProtection="0"/>
    <xf numFmtId="212" fontId="54" fillId="0" borderId="0" applyFont="0" applyFill="0" applyBorder="0" applyAlignment="0" applyProtection="0"/>
    <xf numFmtId="212" fontId="54" fillId="0" borderId="0" applyFont="0" applyFill="0" applyBorder="0" applyAlignment="0" applyProtection="0"/>
    <xf numFmtId="213" fontId="3" fillId="0" borderId="0" applyFont="0" applyFill="0" applyAlignment="0" applyProtection="0"/>
    <xf numFmtId="222" fontId="3" fillId="0" borderId="0" applyFont="0" applyFill="0" applyAlignment="0" applyProtection="0"/>
    <xf numFmtId="235" fontId="3" fillId="0" borderId="0" applyFont="0" applyFill="0" applyBorder="0" applyAlignment="0" applyProtection="0"/>
    <xf numFmtId="235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36" fontId="3" fillId="0" borderId="0" applyFont="0" applyFill="0" applyBorder="0" applyAlignment="0" applyProtection="0"/>
    <xf numFmtId="219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29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232" fontId="3" fillId="0" borderId="0" applyFont="0" applyFill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22" fontId="3" fillId="0" borderId="0" applyFont="0" applyFill="0" applyAlignment="0" applyProtection="0"/>
    <xf numFmtId="187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21" fontId="3" fillId="0" borderId="0" applyFont="0" applyFill="0" applyAlignment="0" applyProtection="0"/>
    <xf numFmtId="237" fontId="3" fillId="0" borderId="0" applyFont="0" applyFill="0" applyBorder="0" applyAlignment="0" applyProtection="0"/>
    <xf numFmtId="221" fontId="3" fillId="0" borderId="0" applyFont="0" applyFill="0" applyAlignment="0" applyProtection="0"/>
    <xf numFmtId="238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217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31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213" fontId="3" fillId="0" borderId="0" applyFont="0" applyFill="0" applyAlignment="0" applyProtection="0"/>
    <xf numFmtId="239" fontId="3" fillId="0" borderId="0" applyFont="0" applyFill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240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13" fontId="3" fillId="0" borderId="0" applyFont="0" applyFill="0" applyAlignment="0" applyProtection="0"/>
    <xf numFmtId="233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33" fontId="3" fillId="0" borderId="0" applyFont="0" applyFill="0" applyAlignment="0" applyProtection="0"/>
    <xf numFmtId="0" fontId="3" fillId="0" borderId="0" applyFont="0" applyFill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4" fontId="3" fillId="0" borderId="0" applyFont="0" applyFill="0" applyAlignment="0" applyProtection="0"/>
    <xf numFmtId="223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208" fontId="3" fillId="0" borderId="0" applyFont="0" applyFill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217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14" fontId="3" fillId="0" borderId="0" applyFont="0" applyFill="0" applyAlignment="0" applyProtection="0"/>
    <xf numFmtId="213" fontId="3" fillId="0" borderId="0" applyFont="0" applyFill="0" applyAlignment="0" applyProtection="0"/>
    <xf numFmtId="218" fontId="52" fillId="0" borderId="0" applyFont="0" applyFill="0" applyBorder="0" applyAlignment="0" applyProtection="0"/>
    <xf numFmtId="214" fontId="3" fillId="0" borderId="0" applyFont="0" applyFill="0" applyAlignment="0" applyProtection="0"/>
    <xf numFmtId="214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14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7" fontId="3" fillId="0" borderId="0" applyFont="0" applyFill="0" applyAlignment="0" applyProtection="0"/>
    <xf numFmtId="208" fontId="3" fillId="0" borderId="0" applyFont="0" applyFill="0" applyAlignment="0" applyProtection="0"/>
    <xf numFmtId="218" fontId="52" fillId="0" borderId="0" applyFont="0" applyFill="0" applyBorder="0" applyAlignment="0" applyProtection="0"/>
    <xf numFmtId="225" fontId="3" fillId="0" borderId="0" applyFont="0" applyFill="0" applyBorder="0" applyAlignment="0" applyProtection="0"/>
    <xf numFmtId="222" fontId="3" fillId="0" borderId="0" applyFont="0" applyFill="0" applyAlignment="0" applyProtection="0"/>
    <xf numFmtId="241" fontId="3" fillId="0" borderId="0" applyFont="0" applyFill="0" applyBorder="0" applyAlignment="0" applyProtection="0"/>
    <xf numFmtId="0" fontId="3" fillId="0" borderId="0" applyFont="0" applyFill="0" applyAlignment="0" applyProtection="0"/>
    <xf numFmtId="225" fontId="3" fillId="0" borderId="0" applyFont="0" applyFill="0" applyBorder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41" fontId="3" fillId="0" borderId="0" applyFont="0" applyFill="0" applyBorder="0" applyAlignment="0" applyProtection="0"/>
    <xf numFmtId="242" fontId="3" fillId="0" borderId="0" applyFont="0" applyFill="0" applyAlignment="0" applyProtection="0"/>
    <xf numFmtId="208" fontId="3" fillId="0" borderId="0" applyFont="0" applyFill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8" fontId="52" fillId="0" borderId="0" applyFont="0" applyFill="0" applyBorder="0" applyAlignment="0" applyProtection="0"/>
    <xf numFmtId="214" fontId="3" fillId="0" borderId="0" applyFont="0" applyFill="0" applyAlignment="0" applyProtection="0"/>
    <xf numFmtId="0" fontId="54" fillId="0" borderId="0" applyFont="0" applyFill="0" applyBorder="0" applyAlignment="0" applyProtection="0"/>
    <xf numFmtId="0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222" fontId="3" fillId="0" borderId="0" applyFont="0" applyFill="0" applyAlignment="0" applyProtection="0"/>
    <xf numFmtId="217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08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31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217" fontId="3" fillId="0" borderId="0" applyFont="0" applyFill="0" applyAlignment="0" applyProtection="0"/>
    <xf numFmtId="0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90" fontId="63" fillId="0" borderId="0" applyFont="0" applyFill="0" applyBorder="0" applyAlignment="0" applyProtection="0"/>
    <xf numFmtId="190" fontId="6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32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8" fontId="3" fillId="0" borderId="0" applyFont="0" applyFill="0" applyAlignment="0" applyProtection="0"/>
    <xf numFmtId="212" fontId="51" fillId="0" borderId="0" applyFont="0" applyFill="0" applyBorder="0" applyAlignment="0" applyProtection="0"/>
    <xf numFmtId="222" fontId="3" fillId="0" borderId="0" applyFont="0" applyFill="0" applyAlignment="0" applyProtection="0"/>
    <xf numFmtId="0" fontId="3" fillId="0" borderId="0" applyFont="0" applyFill="0" applyAlignment="0" applyProtection="0"/>
    <xf numFmtId="220" fontId="3" fillId="0" borderId="0" applyFont="0" applyFill="0" applyAlignment="0" applyProtection="0"/>
    <xf numFmtId="0" fontId="3" fillId="0" borderId="0" applyFont="0" applyFill="0" applyBorder="0" applyAlignment="0" applyProtection="0"/>
    <xf numFmtId="219" fontId="3" fillId="0" borderId="0" applyFont="0" applyFill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9" fontId="3" fillId="0" borderId="0" applyFont="0" applyFill="0" applyAlignment="0" applyProtection="0"/>
    <xf numFmtId="213" fontId="3" fillId="0" borderId="0" applyFont="0" applyFill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218" fontId="5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212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3" fontId="62" fillId="0" borderId="0"/>
    <xf numFmtId="208" fontId="3" fillId="0" borderId="0" applyFont="0" applyFill="0" applyAlignment="0" applyProtection="0"/>
    <xf numFmtId="187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31" fontId="3" fillId="0" borderId="0" applyFont="0" applyFill="0" applyBorder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/>
    <xf numFmtId="233" fontId="3" fillId="0" borderId="0" applyFont="0" applyFill="0" applyAlignment="0" applyProtection="0"/>
    <xf numFmtId="0" fontId="3" fillId="0" borderId="0" applyFont="0" applyFill="0" applyBorder="0" applyAlignment="0" applyProtection="0"/>
    <xf numFmtId="208" fontId="3" fillId="0" borderId="0" applyFont="0" applyFill="0" applyAlignment="0" applyProtection="0"/>
    <xf numFmtId="0" fontId="3" fillId="0" borderId="0" applyFont="0" applyFill="0" applyBorder="0" applyAlignment="0" applyProtection="0"/>
    <xf numFmtId="229" fontId="3" fillId="0" borderId="0" applyFont="0" applyFill="0" applyAlignment="0" applyProtection="0"/>
    <xf numFmtId="208" fontId="3" fillId="0" borderId="0" applyFont="0" applyFill="0" applyAlignment="0" applyProtection="0"/>
    <xf numFmtId="213" fontId="3" fillId="0" borderId="0" applyFont="0" applyFill="0" applyAlignment="0" applyProtection="0"/>
    <xf numFmtId="233" fontId="3" fillId="0" borderId="0" applyFont="0" applyFill="0" applyAlignment="0" applyProtection="0"/>
    <xf numFmtId="0" fontId="3" fillId="0" borderId="0" applyFont="0" applyFill="0" applyAlignment="0" applyProtection="0"/>
    <xf numFmtId="240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29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21" fontId="3" fillId="0" borderId="0" applyFont="0" applyFill="0" applyAlignment="0" applyProtection="0"/>
    <xf numFmtId="217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17" fontId="3" fillId="0" borderId="0" applyFont="0" applyFill="0" applyAlignment="0" applyProtection="0"/>
    <xf numFmtId="217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29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22" fontId="3" fillId="0" borderId="0" applyFont="0" applyFill="0" applyAlignment="0" applyProtection="0"/>
    <xf numFmtId="213" fontId="3" fillId="0" borderId="0" applyFont="0" applyFill="0" applyAlignment="0" applyProtection="0"/>
    <xf numFmtId="187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40" fontId="3" fillId="0" borderId="0" applyFont="0" applyFill="0" applyAlignment="0" applyProtection="0"/>
    <xf numFmtId="2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31" fontId="3" fillId="0" borderId="0" applyFont="0" applyFill="0" applyBorder="0" applyAlignment="0" applyProtection="0"/>
    <xf numFmtId="244" fontId="3" fillId="0" borderId="0" applyFont="0" applyFill="0" applyAlignment="0" applyProtection="0"/>
    <xf numFmtId="238" fontId="3" fillId="0" borderId="0" applyFont="0" applyFill="0" applyBorder="0" applyAlignment="0" applyProtection="0"/>
    <xf numFmtId="245" fontId="3" fillId="0" borderId="0" applyFont="0" applyFill="0" applyAlignment="0" applyProtection="0"/>
    <xf numFmtId="246" fontId="3" fillId="0" borderId="0" applyFont="0" applyFill="0" applyBorder="0" applyAlignment="0" applyProtection="0"/>
    <xf numFmtId="213" fontId="3" fillId="0" borderId="0" applyFont="0" applyFill="0" applyAlignment="0" applyProtection="0"/>
    <xf numFmtId="208" fontId="3" fillId="0" borderId="0" applyFont="0" applyFill="0" applyBorder="0" applyAlignment="0" applyProtection="0"/>
    <xf numFmtId="226" fontId="9" fillId="0" borderId="0" applyFont="0" applyFill="0" applyBorder="0" applyAlignment="0" applyProtection="0"/>
    <xf numFmtId="227" fontId="3" fillId="0" borderId="0" applyFont="0" applyFill="0" applyAlignment="0" applyProtection="0"/>
    <xf numFmtId="223" fontId="3" fillId="0" borderId="0" applyFont="0" applyFill="0" applyBorder="0" applyAlignment="0" applyProtection="0"/>
    <xf numFmtId="223" fontId="3" fillId="0" borderId="0" applyFont="0" applyFill="0" applyBorder="0" applyAlignment="0" applyProtection="0"/>
    <xf numFmtId="220" fontId="3" fillId="0" borderId="0" applyFont="0" applyFill="0" applyAlignment="0" applyProtection="0"/>
    <xf numFmtId="222" fontId="3" fillId="0" borderId="0" applyFont="0" applyFill="0" applyAlignment="0" applyProtection="0"/>
    <xf numFmtId="229" fontId="3" fillId="0" borderId="0" applyFont="0" applyFill="0" applyAlignment="0" applyProtection="0"/>
    <xf numFmtId="213" fontId="3" fillId="0" borderId="0" applyFont="0" applyFill="0" applyAlignment="0" applyProtection="0"/>
    <xf numFmtId="247" fontId="3" fillId="0" borderId="0" applyFont="0" applyFill="0" applyBorder="0" applyAlignment="0" applyProtection="0"/>
    <xf numFmtId="213" fontId="3" fillId="0" borderId="0" applyFont="0" applyFill="0" applyAlignment="0" applyProtection="0"/>
    <xf numFmtId="248" fontId="3" fillId="0" borderId="0" applyFont="0" applyFill="0" applyAlignment="0" applyProtection="0"/>
    <xf numFmtId="248" fontId="3" fillId="0" borderId="0" applyFont="0" applyFill="0" applyAlignment="0" applyProtection="0"/>
    <xf numFmtId="249" fontId="3" fillId="0" borderId="0" applyFont="0" applyFill="0" applyAlignment="0" applyProtection="0"/>
    <xf numFmtId="208" fontId="3" fillId="0" borderId="0" applyFont="0" applyFill="0" applyAlignment="0" applyProtection="0"/>
    <xf numFmtId="208" fontId="3" fillId="0" borderId="0" applyFont="0" applyFill="0" applyAlignment="0" applyProtection="0"/>
    <xf numFmtId="250" fontId="3" fillId="0" borderId="0">
      <alignment horizontal="right"/>
    </xf>
    <xf numFmtId="250" fontId="3" fillId="0" borderId="0">
      <alignment horizontal="right"/>
    </xf>
    <xf numFmtId="250" fontId="3" fillId="0" borderId="0">
      <alignment horizontal="right"/>
    </xf>
    <xf numFmtId="250" fontId="3" fillId="0" borderId="0">
      <alignment horizontal="right"/>
    </xf>
    <xf numFmtId="251" fontId="3" fillId="0" borderId="0">
      <alignment horizontal="right"/>
    </xf>
    <xf numFmtId="251" fontId="3" fillId="0" borderId="0">
      <alignment horizontal="right"/>
    </xf>
    <xf numFmtId="252" fontId="3" fillId="0" borderId="0">
      <alignment horizontal="right"/>
    </xf>
    <xf numFmtId="253" fontId="3" fillId="0" borderId="0">
      <alignment horizontal="right"/>
    </xf>
    <xf numFmtId="253" fontId="3" fillId="0" borderId="0">
      <alignment horizontal="right"/>
    </xf>
    <xf numFmtId="242" fontId="3" fillId="0" borderId="0">
      <alignment horizontal="right"/>
    </xf>
    <xf numFmtId="222" fontId="3" fillId="0" borderId="0">
      <alignment horizontal="right"/>
    </xf>
    <xf numFmtId="253" fontId="3" fillId="0" borderId="0">
      <alignment horizontal="right"/>
    </xf>
    <xf numFmtId="253" fontId="3" fillId="0" borderId="0">
      <alignment horizontal="right"/>
    </xf>
    <xf numFmtId="242" fontId="3" fillId="0" borderId="0">
      <alignment horizontal="right"/>
    </xf>
    <xf numFmtId="222" fontId="3" fillId="0" borderId="0">
      <alignment horizontal="right"/>
    </xf>
    <xf numFmtId="221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4" fontId="3" fillId="0" borderId="0">
      <alignment horizontal="right"/>
    </xf>
    <xf numFmtId="251" fontId="3" fillId="0" borderId="0">
      <alignment horizontal="right"/>
    </xf>
    <xf numFmtId="251" fontId="3" fillId="0" borderId="0">
      <alignment horizontal="right"/>
    </xf>
    <xf numFmtId="252" fontId="3" fillId="0" borderId="0">
      <alignment horizontal="right"/>
    </xf>
    <xf numFmtId="253" fontId="3" fillId="0" borderId="0">
      <alignment horizontal="right"/>
    </xf>
    <xf numFmtId="253" fontId="3" fillId="0" borderId="0">
      <alignment horizontal="right"/>
    </xf>
    <xf numFmtId="242" fontId="3" fillId="0" borderId="0">
      <alignment horizontal="right"/>
    </xf>
    <xf numFmtId="222" fontId="3" fillId="0" borderId="0">
      <alignment horizontal="right"/>
    </xf>
    <xf numFmtId="253" fontId="3" fillId="0" borderId="0">
      <alignment horizontal="right"/>
    </xf>
    <xf numFmtId="253" fontId="3" fillId="0" borderId="0">
      <alignment horizontal="right"/>
    </xf>
    <xf numFmtId="242" fontId="3" fillId="0" borderId="0">
      <alignment horizontal="right"/>
    </xf>
    <xf numFmtId="222" fontId="3" fillId="0" borderId="0">
      <alignment horizontal="right"/>
    </xf>
    <xf numFmtId="221" fontId="3" fillId="0" borderId="0">
      <alignment horizontal="right"/>
    </xf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1" borderId="0" applyNumberFormat="0" applyBorder="0" applyAlignment="0" applyProtection="0"/>
    <xf numFmtId="0" fontId="64" fillId="44" borderId="0" applyNumberFormat="0" applyBorder="0" applyAlignment="0" applyProtection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9" borderId="0" applyNumberFormat="0" applyBorder="0" applyAlignment="0" applyProtection="0"/>
    <xf numFmtId="0" fontId="64" fillId="44" borderId="0" applyNumberFormat="0" applyBorder="0" applyAlignment="0" applyProtection="0"/>
    <xf numFmtId="0" fontId="64" fillId="47" borderId="0" applyNumberFormat="0" applyBorder="0" applyAlignment="0" applyProtection="0"/>
    <xf numFmtId="0" fontId="64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4" borderId="0" applyNumberFormat="0" applyBorder="0" applyAlignment="0" applyProtection="0"/>
    <xf numFmtId="255" fontId="3" fillId="0" borderId="0" applyFont="0" applyFill="0" applyAlignment="0" applyProtection="0"/>
    <xf numFmtId="0" fontId="57" fillId="0" borderId="11" applyBorder="0"/>
    <xf numFmtId="256" fontId="66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>
      <alignment horizontal="center" wrapText="1"/>
      <protection locked="0"/>
    </xf>
    <xf numFmtId="0" fontId="68" fillId="0" borderId="0">
      <alignment horizontal="center" wrapText="1"/>
      <protection locked="0"/>
    </xf>
    <xf numFmtId="0" fontId="3" fillId="55" borderId="23" applyNumberFormat="0" applyFont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257" fontId="70" fillId="0" borderId="24" applyNumberFormat="0" applyBorder="0" applyAlignment="0"/>
    <xf numFmtId="257" fontId="70" fillId="0" borderId="24" applyNumberFormat="0" applyBorder="0" applyAlignment="0"/>
    <xf numFmtId="258" fontId="3" fillId="0" borderId="0"/>
    <xf numFmtId="0" fontId="3" fillId="0" borderId="25" applyFont="0" applyFill="0" applyBorder="0" applyAlignment="0" applyProtection="0"/>
    <xf numFmtId="0" fontId="70" fillId="0" borderId="26" applyNumberFormat="0" applyAlignment="0"/>
    <xf numFmtId="199" fontId="3" fillId="56" borderId="2">
      <protection locked="0"/>
    </xf>
    <xf numFmtId="259" fontId="9" fillId="0" borderId="0" applyFont="0" applyFill="0" applyBorder="0" applyProtection="0">
      <alignment horizontal="right"/>
    </xf>
    <xf numFmtId="260" fontId="3" fillId="0" borderId="27" applyBorder="0"/>
    <xf numFmtId="260" fontId="3" fillId="0" borderId="27" applyBorder="0"/>
    <xf numFmtId="260" fontId="3" fillId="0" borderId="28" applyBorder="0">
      <alignment horizontal="right"/>
    </xf>
    <xf numFmtId="0" fontId="71" fillId="0" borderId="0" applyNumberFormat="0" applyFill="0" applyBorder="0" applyProtection="0">
      <alignment horizontal="left"/>
    </xf>
    <xf numFmtId="0" fontId="72" fillId="0" borderId="0" applyNumberFormat="0" applyFill="0" applyBorder="0" applyProtection="0">
      <alignment horizontal="left"/>
    </xf>
    <xf numFmtId="0" fontId="67" fillId="0" borderId="0"/>
    <xf numFmtId="0" fontId="67" fillId="0" borderId="0"/>
    <xf numFmtId="0" fontId="3" fillId="0" borderId="0" applyFill="0" applyBorder="0" applyAlignment="0"/>
    <xf numFmtId="261" fontId="7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Fill="0" applyBorder="0" applyAlignment="0"/>
    <xf numFmtId="262" fontId="3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0" fontId="74" fillId="0" borderId="0"/>
    <xf numFmtId="199" fontId="9" fillId="0" borderId="0" applyFont="0" applyFill="0" applyBorder="0" applyAlignment="0" applyProtection="0"/>
    <xf numFmtId="228" fontId="75" fillId="0" borderId="0">
      <alignment horizontal="center"/>
    </xf>
    <xf numFmtId="228" fontId="75" fillId="0" borderId="11">
      <alignment horizontal="center"/>
    </xf>
    <xf numFmtId="0" fontId="76" fillId="0" borderId="0" applyNumberFormat="0" applyFill="0" applyBorder="0" applyProtection="0">
      <alignment horizontal="right"/>
    </xf>
    <xf numFmtId="0" fontId="77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264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5" fontId="3" fillId="0" borderId="0" applyFont="0" applyFill="0" applyAlignment="0" applyProtection="0"/>
    <xf numFmtId="264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66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67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268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69" fontId="3" fillId="0" borderId="0" applyFont="0" applyFill="0" applyAlignment="0" applyProtection="0"/>
    <xf numFmtId="261" fontId="0" fillId="0" borderId="0" applyFont="0" applyFill="0" applyBorder="0" applyAlignment="0" applyProtection="0"/>
    <xf numFmtId="270" fontId="0" fillId="0" borderId="0" applyFont="0" applyFill="0" applyBorder="0" applyAlignment="0" applyProtection="0"/>
    <xf numFmtId="0" fontId="77" fillId="0" borderId="0" applyFont="0" applyFill="0" applyBorder="0" applyAlignment="0" applyProtection="0">
      <alignment horizontal="centerContinuous"/>
    </xf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272" fontId="0" fillId="0" borderId="0" applyBorder="0" applyProtection="0"/>
    <xf numFmtId="271" fontId="4" fillId="0" borderId="0" applyFont="0" applyFill="0" applyBorder="0" applyAlignment="0" applyProtection="0"/>
    <xf numFmtId="271" fontId="4" fillId="0" borderId="0" applyFont="0" applyFill="0" applyBorder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73" fontId="3" fillId="0" borderId="0" applyFont="0" applyFill="0" applyAlignment="0" applyProtection="0"/>
    <xf numFmtId="274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275" fontId="3" fillId="0" borderId="0" applyFont="0" applyFill="0" applyBorder="0" applyAlignment="0" applyProtection="0">
      <alignment horizontal="centerContinuous"/>
    </xf>
    <xf numFmtId="274" fontId="3" fillId="0" borderId="0" applyFont="0" applyFill="0" applyAlignment="0" applyProtection="0"/>
    <xf numFmtId="272" fontId="0" fillId="0" borderId="0" applyBorder="0" applyProtection="0"/>
    <xf numFmtId="276" fontId="3" fillId="0" borderId="0" applyFont="0" applyFill="0" applyBorder="0" applyAlignment="0" applyProtection="0"/>
    <xf numFmtId="276" fontId="3" fillId="0" borderId="0" applyFont="0" applyFill="0" applyBorder="0" applyAlignment="0" applyProtection="0"/>
    <xf numFmtId="261" fontId="3" fillId="0" borderId="0" applyFont="0" applyFill="0" applyAlignment="0" applyProtection="0"/>
    <xf numFmtId="277" fontId="3" fillId="0" borderId="0" applyFont="0" applyFill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8" fontId="4" fillId="0" borderId="0" applyFont="0" applyFill="0" applyBorder="0" applyAlignment="0" applyProtection="0"/>
    <xf numFmtId="275" fontId="52" fillId="0" borderId="0"/>
    <xf numFmtId="279" fontId="3" fillId="0" borderId="0" applyFont="0" applyFill="0" applyBorder="0" applyAlignment="0" applyProtection="0">
      <alignment horizontal="right"/>
    </xf>
    <xf numFmtId="279" fontId="3" fillId="0" borderId="0" applyFont="0" applyFill="0" applyBorder="0" applyAlignment="0" applyProtection="0">
      <alignment horizontal="right"/>
    </xf>
    <xf numFmtId="198" fontId="9" fillId="0" borderId="0" applyFont="0" applyFill="0" applyBorder="0" applyAlignment="0" applyProtection="0"/>
    <xf numFmtId="198" fontId="0" fillId="0" borderId="0" applyFont="0" applyFill="0" applyBorder="0" applyAlignment="0" applyProtection="0"/>
    <xf numFmtId="280" fontId="3" fillId="0" borderId="0" applyFont="0" applyFill="0" applyBorder="0" applyAlignment="0" applyProtection="0"/>
    <xf numFmtId="0" fontId="78" fillId="0" borderId="0" applyNumberFormat="0">
      <alignment horizontal="center" vertical="top" wrapText="1"/>
    </xf>
    <xf numFmtId="281" fontId="3" fillId="0" borderId="0">
      <alignment horizontal="center"/>
    </xf>
    <xf numFmtId="282" fontId="3" fillId="0" borderId="0">
      <alignment horizontal="center"/>
    </xf>
    <xf numFmtId="0" fontId="77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3" fontId="3" fillId="0" borderId="0" applyFont="0" applyFill="0" applyAlignment="0" applyProtection="0"/>
    <xf numFmtId="284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83" fontId="3" fillId="0" borderId="0" applyFont="0" applyFill="0" applyAlignment="0" applyProtection="0"/>
    <xf numFmtId="284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5" fontId="3" fillId="0" borderId="0" applyFont="0" applyFill="0" applyAlignment="0" applyProtection="0"/>
    <xf numFmtId="286" fontId="3" fillId="0" borderId="0" applyFont="0" applyFill="0" applyAlignment="0" applyProtection="0"/>
    <xf numFmtId="287" fontId="3" fillId="0" borderId="0" applyFont="0" applyFill="0" applyBorder="0" applyAlignment="0" applyProtection="0"/>
    <xf numFmtId="288" fontId="3" fillId="0" borderId="0" applyFont="0" applyFill="0" applyBorder="0" applyAlignment="0" applyProtection="0"/>
    <xf numFmtId="0" fontId="77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89" fontId="3" fillId="0" borderId="0" applyFont="0" applyFill="0" applyAlignment="0" applyProtection="0"/>
    <xf numFmtId="197" fontId="3" fillId="0" borderId="0" applyFont="0" applyFill="0" applyAlignment="0" applyProtection="0"/>
    <xf numFmtId="290" fontId="3" fillId="0" borderId="0" applyFont="0" applyFill="0" applyAlignment="0" applyProtection="0"/>
    <xf numFmtId="291" fontId="3" fillId="0" borderId="0" applyFont="0" applyFill="0" applyAlignment="0" applyProtection="0"/>
    <xf numFmtId="289" fontId="3" fillId="0" borderId="0" applyFont="0" applyFill="0" applyAlignment="0" applyProtection="0"/>
    <xf numFmtId="197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Alignment="0" applyProtection="0"/>
    <xf numFmtId="289" fontId="3" fillId="0" borderId="0" applyFont="0" applyFill="0" applyAlignment="0" applyProtection="0"/>
    <xf numFmtId="197" fontId="3" fillId="0" borderId="0" applyFont="0" applyFill="0" applyAlignment="0" applyProtection="0"/>
    <xf numFmtId="289" fontId="3" fillId="0" borderId="0" applyFont="0" applyFill="0" applyAlignment="0" applyProtection="0"/>
    <xf numFmtId="197" fontId="3" fillId="0" borderId="0" applyFont="0" applyFill="0" applyAlignment="0" applyProtection="0"/>
    <xf numFmtId="0" fontId="77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92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0" fontId="3" fillId="0" borderId="0" applyFont="0" applyFill="0" applyAlignment="0" applyProtection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Alignment="0" applyProtection="0"/>
    <xf numFmtId="263" fontId="62" fillId="0" borderId="0" applyFont="0" applyFill="0" applyBorder="0" applyAlignment="0" applyProtection="0"/>
    <xf numFmtId="263" fontId="62" fillId="0" borderId="0" applyFont="0" applyFill="0" applyBorder="0" applyAlignment="0" applyProtection="0"/>
    <xf numFmtId="188" fontId="3" fillId="0" borderId="0" applyFont="0" applyFill="0" applyAlignment="0" applyProtection="0"/>
    <xf numFmtId="293" fontId="3" fillId="0" borderId="0" applyFont="0" applyFill="0" applyAlignment="0" applyProtection="0"/>
    <xf numFmtId="294" fontId="3" fillId="0" borderId="0" applyFont="0" applyFill="0" applyBorder="0" applyAlignment="0" applyProtection="0"/>
    <xf numFmtId="294" fontId="3" fillId="0" borderId="0" applyFont="0" applyFill="0" applyBorder="0" applyAlignment="0" applyProtection="0"/>
    <xf numFmtId="295" fontId="3" fillId="0" borderId="0" applyFont="0" applyFill="0" applyBorder="0" applyAlignment="0" applyProtection="0"/>
    <xf numFmtId="296" fontId="3" fillId="0" borderId="0"/>
    <xf numFmtId="297" fontId="3" fillId="57" borderId="0" applyFont="0" applyBorder="0"/>
    <xf numFmtId="297" fontId="3" fillId="57" borderId="0" applyFont="0" applyBorder="0"/>
    <xf numFmtId="251" fontId="9" fillId="0" borderId="0" applyFont="0" applyFill="0" applyBorder="0" applyProtection="0">
      <alignment horizontal="centerContinuous"/>
    </xf>
    <xf numFmtId="298" fontId="79" fillId="0" borderId="0" applyFill="0" applyAlignment="0" applyProtection="0"/>
    <xf numFmtId="251" fontId="0" fillId="0" borderId="0" applyFont="0" applyFill="0" applyBorder="0" applyProtection="0">
      <alignment horizontal="centerContinuous"/>
    </xf>
    <xf numFmtId="251" fontId="0" fillId="0" borderId="0" applyFont="0" applyFill="0" applyBorder="0" applyProtection="0">
      <alignment horizontal="centerContinuous"/>
    </xf>
    <xf numFmtId="298" fontId="80" fillId="0" borderId="0" applyFill="0" applyBorder="0" applyAlignment="0"/>
    <xf numFmtId="298" fontId="9" fillId="0" borderId="0"/>
    <xf numFmtId="275" fontId="9" fillId="0" borderId="0" applyFont="0" applyFill="0" applyBorder="0" applyAlignment="0" applyProtection="0"/>
    <xf numFmtId="275" fontId="0" fillId="0" borderId="0" applyFont="0" applyFill="0" applyBorder="0" applyAlignment="0" applyProtection="0"/>
    <xf numFmtId="299" fontId="9" fillId="0" borderId="0" applyFont="0" applyFill="0" applyBorder="0" applyAlignment="0" applyProtection="0"/>
    <xf numFmtId="300" fontId="3" fillId="0" borderId="0" applyFont="0" applyFill="0" applyBorder="0" applyAlignment="0" applyProtection="0"/>
    <xf numFmtId="301" fontId="3" fillId="0" borderId="0" applyFont="0" applyFill="0" applyBorder="0" applyAlignment="0" applyProtection="0"/>
    <xf numFmtId="261" fontId="3" fillId="0" borderId="0" applyFont="0" applyFill="0" applyBorder="0" applyAlignment="0" applyProtection="0"/>
    <xf numFmtId="302" fontId="3" fillId="0" borderId="29">
      <alignment vertical="center"/>
    </xf>
    <xf numFmtId="0" fontId="81" fillId="58" borderId="30" applyNumberFormat="0" applyAlignment="0" applyProtection="0"/>
    <xf numFmtId="303" fontId="9" fillId="0" borderId="0"/>
    <xf numFmtId="304" fontId="52" fillId="0" borderId="0"/>
    <xf numFmtId="305" fontId="3" fillId="0" borderId="0"/>
    <xf numFmtId="306" fontId="52" fillId="0" borderId="0"/>
    <xf numFmtId="307" fontId="3" fillId="0" borderId="0" applyFont="0" applyFill="0" applyBorder="0" applyAlignment="0" applyProtection="0"/>
    <xf numFmtId="308" fontId="3" fillId="0" borderId="0" applyFont="0" applyFill="0" applyBorder="0" applyAlignment="0" applyProtection="0"/>
    <xf numFmtId="0" fontId="82" fillId="0" borderId="0" applyNumberFormat="0" applyFill="0" applyBorder="0" applyProtection="0">
      <alignment horizontal="left"/>
    </xf>
    <xf numFmtId="0" fontId="3" fillId="59" borderId="31" applyNumberFormat="0" applyFont="0" applyAlignment="0" applyProtection="0"/>
    <xf numFmtId="276" fontId="3" fillId="0" borderId="0" applyFill="0" applyBorder="0" applyAlignment="0"/>
    <xf numFmtId="276" fontId="3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276" fontId="3" fillId="0" borderId="0" applyFill="0" applyBorder="0" applyAlignment="0"/>
    <xf numFmtId="276" fontId="3" fillId="0" borderId="0" applyFill="0" applyBorder="0" applyAlignment="0"/>
    <xf numFmtId="309" fontId="62" fillId="0" borderId="0" applyFill="0" applyBorder="0" applyAlignment="0"/>
    <xf numFmtId="309" fontId="62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0" fontId="83" fillId="0" borderId="0">
      <alignment horizontal="left"/>
    </xf>
    <xf numFmtId="0" fontId="54" fillId="0" borderId="0"/>
    <xf numFmtId="0" fontId="84" fillId="0" borderId="32">
      <alignment horizontal="center"/>
    </xf>
    <xf numFmtId="0" fontId="85" fillId="0" borderId="0" applyNumberFormat="0" applyFill="0" applyBorder="0" applyProtection="0">
      <alignment horizontal="right"/>
    </xf>
    <xf numFmtId="310" fontId="3" fillId="0" borderId="0" applyFont="0" applyFill="0" applyBorder="0" applyAlignment="0" applyProtection="0"/>
    <xf numFmtId="261" fontId="9" fillId="0" borderId="0" applyNumberFormat="0" applyFont="0" applyFill="0" applyBorder="0" applyProtection="0">
      <alignment horizontal="fill"/>
    </xf>
    <xf numFmtId="2" fontId="86" fillId="0" borderId="0" applyProtection="0"/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Protection="0">
      <alignment horizontal="right"/>
    </xf>
    <xf numFmtId="0" fontId="89" fillId="0" borderId="0"/>
    <xf numFmtId="0" fontId="9" fillId="0" borderId="0" applyFont="0" applyFill="0" applyBorder="0" applyProtection="0"/>
    <xf numFmtId="311" fontId="80" fillId="0" borderId="33"/>
    <xf numFmtId="199" fontId="54" fillId="57" borderId="0" applyNumberFormat="0" applyBorder="0" applyAlignment="0" applyProtection="0"/>
    <xf numFmtId="0" fontId="90" fillId="0" borderId="0">
      <alignment horizontal="left"/>
    </xf>
    <xf numFmtId="0" fontId="91" fillId="0" borderId="34" applyNumberFormat="0">
      <alignment horizontal="left"/>
    </xf>
    <xf numFmtId="0" fontId="92" fillId="0" borderId="0" applyNumberFormat="0">
      <alignment horizontal="left" vertical="top"/>
    </xf>
    <xf numFmtId="0" fontId="12" fillId="0" borderId="28" applyNumberFormat="0" applyAlignment="0" applyProtection="0">
      <alignment horizontal="left" vertical="center"/>
    </xf>
    <xf numFmtId="0" fontId="12" fillId="0" borderId="13">
      <alignment horizontal="left" vertical="center"/>
    </xf>
    <xf numFmtId="228" fontId="93" fillId="0" borderId="0">
      <alignment horizontal="left"/>
    </xf>
    <xf numFmtId="0" fontId="94" fillId="0" borderId="0" applyProtection="0"/>
    <xf numFmtId="0" fontId="12" fillId="0" borderId="0" applyProtection="0"/>
    <xf numFmtId="312" fontId="54" fillId="0" borderId="0"/>
    <xf numFmtId="0" fontId="95" fillId="0" borderId="0" applyNumberFormat="0" applyFill="0" applyAlignment="0" applyProtection="0"/>
    <xf numFmtId="0" fontId="96" fillId="0" borderId="0" applyNumberFormat="0" applyFill="0" applyAlignment="0" applyProtection="0"/>
    <xf numFmtId="0" fontId="97" fillId="0" borderId="0" applyNumberFormat="0" applyFill="0" applyBorder="0" applyAlignment="0" applyProtection="0"/>
    <xf numFmtId="270" fontId="54" fillId="60" borderId="0"/>
    <xf numFmtId="277" fontId="54" fillId="61" borderId="0"/>
    <xf numFmtId="0" fontId="3" fillId="0" borderId="0" applyFont="0" applyFill="0" applyAlignment="0" applyProtection="0"/>
    <xf numFmtId="10" fontId="54" fillId="62" borderId="2" applyNumberFormat="0" applyBorder="0" applyAlignment="0" applyProtection="0"/>
    <xf numFmtId="0" fontId="98" fillId="0" borderId="0" applyNumberFormat="0" applyFill="0" applyBorder="0" applyProtection="0">
      <alignment horizontal="lef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76" fontId="3" fillId="0" borderId="0" applyFill="0" applyBorder="0" applyAlignment="0"/>
    <xf numFmtId="276" fontId="3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276" fontId="3" fillId="0" borderId="0" applyFill="0" applyBorder="0" applyAlignment="0"/>
    <xf numFmtId="276" fontId="3" fillId="0" borderId="0" applyFill="0" applyBorder="0" applyAlignment="0"/>
    <xf numFmtId="309" fontId="62" fillId="0" borderId="0" applyFill="0" applyBorder="0" applyAlignment="0"/>
    <xf numFmtId="309" fontId="62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0" fontId="81" fillId="63" borderId="30" applyNumberFormat="0" applyAlignment="0" applyProtection="0"/>
    <xf numFmtId="0" fontId="81" fillId="63" borderId="30" applyNumberFormat="0" applyAlignment="0" applyProtection="0"/>
    <xf numFmtId="0" fontId="99" fillId="0" borderId="0">
      <alignment horizontal="left"/>
    </xf>
    <xf numFmtId="197" fontId="54" fillId="64" borderId="0"/>
    <xf numFmtId="257" fontId="100" fillId="0" borderId="0" applyFont="0" applyFill="0" applyBorder="0" applyAlignment="0" applyProtection="0"/>
    <xf numFmtId="243" fontId="3" fillId="0" borderId="0" applyFont="0" applyFill="0" applyAlignment="0" applyProtection="0"/>
    <xf numFmtId="313" fontId="3" fillId="0" borderId="0" applyFont="0" applyFill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01" fillId="0" borderId="34"/>
    <xf numFmtId="314" fontId="3" fillId="0" borderId="0" applyFont="0" applyFill="0" applyAlignment="0" applyProtection="0"/>
    <xf numFmtId="315" fontId="3" fillId="0" borderId="0" applyFont="0" applyFill="0" applyAlignment="0" applyProtection="0"/>
    <xf numFmtId="316" fontId="3" fillId="0" borderId="0" applyFont="0" applyFill="0" applyAlignment="0" applyProtection="0"/>
    <xf numFmtId="317" fontId="3" fillId="0" borderId="0" applyFont="0" applyFill="0" applyAlignment="0" applyProtection="0"/>
    <xf numFmtId="318" fontId="3" fillId="0" borderId="0" applyFont="0" applyFill="0" applyAlignment="0" applyProtection="0"/>
    <xf numFmtId="319" fontId="3" fillId="0" borderId="0" applyFont="0" applyFill="0" applyAlignment="0" applyProtection="0"/>
    <xf numFmtId="32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20" fontId="3" fillId="0" borderId="0" applyFont="0" applyFill="0" applyBorder="0" applyAlignment="0" applyProtection="0"/>
    <xf numFmtId="282" fontId="3" fillId="0" borderId="0" applyFont="0" applyFill="0" applyBorder="0" applyAlignment="0" applyProtection="0"/>
    <xf numFmtId="321" fontId="3" fillId="0" borderId="0" applyFont="0" applyFill="0" applyAlignment="0" applyProtection="0"/>
    <xf numFmtId="321" fontId="3" fillId="0" borderId="0" applyFont="0" applyFill="0" applyAlignment="0" applyProtection="0"/>
    <xf numFmtId="0" fontId="3" fillId="0" borderId="0" applyFont="0" applyFill="0" applyBorder="0" applyAlignment="0" applyProtection="0"/>
    <xf numFmtId="322" fontId="100" fillId="0" borderId="0" applyFont="0" applyFill="0" applyBorder="0" applyAlignment="0" applyProtection="0"/>
    <xf numFmtId="323" fontId="3" fillId="0" borderId="0" applyFont="0" applyFill="0" applyBorder="0" applyAlignment="0" applyProtection="0"/>
    <xf numFmtId="324" fontId="3" fillId="0" borderId="0" applyFont="0" applyFill="0" applyBorder="0" applyAlignment="0" applyProtection="0"/>
    <xf numFmtId="325" fontId="3" fillId="0" borderId="0" applyFont="0" applyFill="0" applyBorder="0" applyAlignment="0" applyProtection="0"/>
    <xf numFmtId="0" fontId="52" fillId="0" borderId="0"/>
    <xf numFmtId="279" fontId="102" fillId="0" borderId="0"/>
    <xf numFmtId="0" fontId="3" fillId="0" borderId="0"/>
    <xf numFmtId="326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9" fillId="0" borderId="0"/>
    <xf numFmtId="0" fontId="3" fillId="0" borderId="0"/>
    <xf numFmtId="0" fontId="9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327" fontId="80" fillId="0" borderId="0" applyBorder="0"/>
    <xf numFmtId="0" fontId="54" fillId="0" borderId="11" applyFont="0" applyAlignment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5" fillId="0" borderId="0"/>
    <xf numFmtId="279" fontId="52" fillId="0" borderId="0"/>
    <xf numFmtId="199" fontId="106" fillId="0" borderId="0" applyFont="0" applyFill="0" applyBorder="0" applyAlignment="0" applyProtection="0"/>
    <xf numFmtId="0" fontId="106" fillId="0" borderId="0" applyFont="0" applyFill="0" applyBorder="0" applyAlignment="0" applyProtection="0"/>
    <xf numFmtId="198" fontId="106" fillId="0" borderId="0" applyFont="0" applyFill="0" applyBorder="0" applyAlignment="0" applyProtection="0"/>
    <xf numFmtId="0" fontId="3" fillId="0" borderId="0" applyFont="0" applyFill="0" applyBorder="0" applyAlignment="0" applyProtection="0"/>
    <xf numFmtId="328" fontId="52" fillId="0" borderId="0"/>
    <xf numFmtId="198" fontId="107" fillId="0" borderId="0" applyFont="0" applyFill="0" applyBorder="0" applyAlignment="0" applyProtection="0"/>
    <xf numFmtId="199" fontId="107" fillId="0" borderId="0" applyFont="0" applyFill="0" applyBorder="0" applyAlignment="0" applyProtection="0"/>
    <xf numFmtId="223" fontId="51" fillId="0" borderId="0" applyFont="0" applyFill="0" applyBorder="0" applyAlignment="0" applyProtection="0"/>
    <xf numFmtId="199" fontId="9" fillId="0" borderId="0" applyFont="0" applyFill="0" applyBorder="0" applyAlignment="0" applyProtection="0"/>
    <xf numFmtId="0" fontId="82" fillId="0" borderId="0" applyNumberFormat="0" applyFill="0" applyBorder="0" applyProtection="0">
      <alignment horizontal="left"/>
    </xf>
    <xf numFmtId="329" fontId="9" fillId="0" borderId="0" applyFont="0" applyFill="0" applyBorder="0" applyProtection="0">
      <alignment horizontal="right"/>
    </xf>
    <xf numFmtId="330" fontId="9" fillId="0" borderId="0" applyFont="0" applyFill="0" applyBorder="0" applyProtection="0">
      <alignment horizontal="right"/>
    </xf>
    <xf numFmtId="298" fontId="68" fillId="0" borderId="0">
      <alignment horizontal="center" wrapText="1"/>
      <protection locked="0"/>
    </xf>
    <xf numFmtId="298" fontId="68" fillId="0" borderId="0">
      <alignment horizontal="center" wrapText="1"/>
      <protection locked="0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331" fontId="3" fillId="0" borderId="0" applyFont="0" applyFill="0" applyAlignment="0" applyProtection="0"/>
    <xf numFmtId="332" fontId="3" fillId="0" borderId="0" applyFont="0" applyFill="0" applyAlignment="0" applyProtection="0"/>
    <xf numFmtId="333" fontId="62" fillId="0" borderId="0" applyFont="0" applyFill="0" applyBorder="0" applyAlignment="0" applyProtection="0"/>
    <xf numFmtId="333" fontId="62" fillId="0" borderId="0" applyFont="0" applyFill="0" applyBorder="0" applyAlignment="0" applyProtection="0"/>
    <xf numFmtId="334" fontId="3" fillId="0" borderId="0" applyFont="0" applyFill="0" applyBorder="0" applyAlignment="0" applyProtection="0"/>
    <xf numFmtId="33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0" fillId="0" borderId="0" applyBorder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35" fontId="9" fillId="0" borderId="0" applyFont="0" applyFill="0" applyBorder="0" applyProtection="0">
      <alignment horizontal="right"/>
    </xf>
    <xf numFmtId="336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0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35" applyNumberFormat="0" applyBorder="0"/>
    <xf numFmtId="0" fontId="102" fillId="0" borderId="24" applyFill="0" applyBorder="0" applyAlignment="0" applyProtection="0"/>
    <xf numFmtId="0" fontId="3" fillId="0" borderId="36" applyNumberFormat="0" applyFont="0" applyAlignment="0"/>
    <xf numFmtId="337" fontId="3" fillId="0" borderId="0" applyFont="0" applyFill="0" applyBorder="0" applyAlignment="0" applyProtection="0"/>
    <xf numFmtId="338" fontId="3" fillId="0" borderId="0" applyFont="0" applyFill="0" applyBorder="0" applyAlignment="0" applyProtection="0"/>
    <xf numFmtId="0" fontId="108" fillId="0" borderId="0" applyNumberFormat="0" applyFill="0" applyBorder="0" applyProtection="0">
      <alignment horizontal="right"/>
    </xf>
    <xf numFmtId="276" fontId="3" fillId="0" borderId="0" applyFill="0" applyBorder="0" applyAlignment="0"/>
    <xf numFmtId="276" fontId="3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276" fontId="3" fillId="0" borderId="0" applyFill="0" applyBorder="0" applyAlignment="0"/>
    <xf numFmtId="276" fontId="3" fillId="0" borderId="0" applyFill="0" applyBorder="0" applyAlignment="0"/>
    <xf numFmtId="309" fontId="62" fillId="0" borderId="0" applyFill="0" applyBorder="0" applyAlignment="0"/>
    <xf numFmtId="309" fontId="62" fillId="0" borderId="0" applyFill="0" applyBorder="0" applyAlignment="0"/>
    <xf numFmtId="263" fontId="62" fillId="0" borderId="0" applyFill="0" applyBorder="0" applyAlignment="0"/>
    <xf numFmtId="263" fontId="62" fillId="0" borderId="0" applyFill="0" applyBorder="0" applyAlignment="0"/>
    <xf numFmtId="339" fontId="83" fillId="0" borderId="0">
      <alignment horizontal="right"/>
    </xf>
    <xf numFmtId="339" fontId="105" fillId="0" borderId="0" applyFont="0" applyFill="0" applyBorder="0" applyProtection="0">
      <alignment horizontal="right"/>
    </xf>
    <xf numFmtId="0" fontId="9" fillId="0" borderId="0" applyNumberFormat="0" applyFont="0" applyFill="0" applyBorder="0" applyAlignment="0" applyProtection="0">
      <alignment horizontal="left"/>
    </xf>
    <xf numFmtId="0" fontId="0" fillId="0" borderId="0" applyNumberFormat="0" applyFont="0" applyFill="0" applyBorder="0" applyAlignment="0" applyProtection="0">
      <alignment horizontal="left"/>
    </xf>
    <xf numFmtId="298" fontId="9" fillId="0" borderId="0" applyFont="0" applyFill="0" applyBorder="0" applyAlignment="0" applyProtection="0"/>
    <xf numFmtId="298" fontId="0" fillId="0" borderId="0" applyFont="0" applyFill="0" applyBorder="0" applyAlignment="0" applyProtection="0"/>
    <xf numFmtId="339" fontId="9" fillId="0" borderId="0" applyFont="0" applyFill="0" applyBorder="0" applyAlignment="0" applyProtection="0"/>
    <xf numFmtId="339" fontId="0" fillId="0" borderId="0" applyFont="0" applyFill="0" applyBorder="0" applyAlignment="0" applyProtection="0"/>
    <xf numFmtId="0" fontId="109" fillId="0" borderId="34">
      <alignment horizontal="center"/>
    </xf>
    <xf numFmtId="0" fontId="21" fillId="0" borderId="34">
      <alignment horizontal="center"/>
    </xf>
    <xf numFmtId="280" fontId="9" fillId="0" borderId="0" applyFont="0" applyFill="0" applyBorder="0" applyAlignment="0" applyProtection="0"/>
    <xf numFmtId="280" fontId="0" fillId="0" borderId="0" applyFont="0" applyFill="0" applyBorder="0" applyAlignment="0" applyProtection="0"/>
    <xf numFmtId="0" fontId="9" fillId="65" borderId="0" applyNumberFormat="0" applyFont="0" applyBorder="0" applyAlignment="0" applyProtection="0"/>
    <xf numFmtId="0" fontId="0" fillId="65" borderId="0" applyNumberFormat="0" applyFont="0" applyBorder="0" applyAlignment="0" applyProtection="0"/>
    <xf numFmtId="279" fontId="9" fillId="0" borderId="0"/>
    <xf numFmtId="339" fontId="110" fillId="0" borderId="0">
      <alignment horizontal="right"/>
    </xf>
    <xf numFmtId="0" fontId="111" fillId="0" borderId="37" applyAlignment="0">
      <alignment vertical="center" wrapText="1"/>
    </xf>
    <xf numFmtId="0" fontId="112" fillId="0" borderId="38">
      <alignment horizontal="center" vertical="center" wrapText="1"/>
    </xf>
    <xf numFmtId="0" fontId="112" fillId="0" borderId="37">
      <alignment horizontal="center" vertical="center" wrapText="1"/>
    </xf>
    <xf numFmtId="0" fontId="113" fillId="0" borderId="0"/>
    <xf numFmtId="0" fontId="114" fillId="0" borderId="0">
      <alignment horizontal="left"/>
    </xf>
    <xf numFmtId="0" fontId="3" fillId="55" borderId="23" applyFont="0" applyAlignment="0" applyProtection="0"/>
    <xf numFmtId="199" fontId="9" fillId="0" borderId="0" applyFont="0" applyFill="0" applyBorder="0" applyAlignment="0" applyProtection="0"/>
    <xf numFmtId="198" fontId="9" fillId="0" borderId="0" applyFont="0" applyFill="0" applyBorder="0" applyAlignment="0" applyProtection="0"/>
    <xf numFmtId="0" fontId="115" fillId="66" borderId="39"/>
    <xf numFmtId="228" fontId="116" fillId="0" borderId="0">
      <alignment horizontal="centerContinuous"/>
    </xf>
    <xf numFmtId="340" fontId="54" fillId="0" borderId="0" applyFill="0" applyBorder="0" applyProtection="0"/>
    <xf numFmtId="269" fontId="3" fillId="0" borderId="0"/>
    <xf numFmtId="269" fontId="3" fillId="0" borderId="0">
      <alignment horizontal="right"/>
    </xf>
    <xf numFmtId="333" fontId="62" fillId="0" borderId="0">
      <alignment horizontal="center"/>
    </xf>
    <xf numFmtId="333" fontId="62" fillId="0" borderId="0">
      <alignment horizontal="center"/>
    </xf>
    <xf numFmtId="0" fontId="3" fillId="0" borderId="0"/>
    <xf numFmtId="0" fontId="101" fillId="0" borderId="0"/>
    <xf numFmtId="228" fontId="75" fillId="0" borderId="0">
      <alignment horizontal="centerContinuous"/>
    </xf>
    <xf numFmtId="0" fontId="81" fillId="67" borderId="30" applyNumberFormat="0" applyAlignment="0" applyProtection="0"/>
    <xf numFmtId="0" fontId="117" fillId="0" borderId="0"/>
    <xf numFmtId="0" fontId="117" fillId="0" borderId="0"/>
    <xf numFmtId="0" fontId="99" fillId="0" borderId="0"/>
    <xf numFmtId="0" fontId="117" fillId="0" borderId="0"/>
    <xf numFmtId="49" fontId="80" fillId="0" borderId="0" applyFill="0" applyBorder="0" applyAlignment="0"/>
    <xf numFmtId="341" fontId="62" fillId="0" borderId="0" applyFill="0" applyBorder="0" applyAlignment="0"/>
    <xf numFmtId="341" fontId="62" fillId="0" borderId="0" applyFill="0" applyBorder="0" applyAlignment="0"/>
    <xf numFmtId="341" fontId="62" fillId="0" borderId="0" applyFill="0" applyBorder="0" applyAlignment="0"/>
    <xf numFmtId="341" fontId="62" fillId="0" borderId="0" applyFill="0" applyBorder="0" applyAlignment="0"/>
    <xf numFmtId="0" fontId="118" fillId="0" borderId="0" applyNumberFormat="0" applyFill="0" applyBorder="0" applyProtection="0">
      <alignment horizontal="left"/>
    </xf>
    <xf numFmtId="0" fontId="119" fillId="0" borderId="32" applyNumberFormat="0" applyBorder="0" applyAlignment="0">
      <alignment horizontal="center" vertical="center" wrapText="1"/>
    </xf>
    <xf numFmtId="260" fontId="3" fillId="0" borderId="0" applyBorder="0"/>
    <xf numFmtId="260" fontId="3" fillId="0" borderId="0" applyBorder="0"/>
    <xf numFmtId="0" fontId="119" fillId="0" borderId="40" applyNumberFormat="0" applyAlignment="0"/>
    <xf numFmtId="0" fontId="9" fillId="0" borderId="0"/>
    <xf numFmtId="342" fontId="51" fillId="0" borderId="0" applyFont="0" applyFill="0" applyBorder="0" applyAlignment="0" applyProtection="0"/>
    <xf numFmtId="0" fontId="54" fillId="0" borderId="0" applyFont="0" applyFill="0" applyBorder="0" applyAlignment="0" applyProtection="0"/>
    <xf numFmtId="343" fontId="54" fillId="0" borderId="0" applyFont="0" applyFill="0" applyBorder="0" applyAlignment="0" applyProtection="0"/>
    <xf numFmtId="344" fontId="105" fillId="0" borderId="0" applyFont="0" applyFill="0" applyBorder="0" applyAlignment="0" applyProtection="0"/>
    <xf numFmtId="0" fontId="3" fillId="0" borderId="0" applyFont="0" applyFill="0" applyBorder="0" applyAlignment="0" applyProtection="0"/>
    <xf numFmtId="345" fontId="105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1" fillId="68" borderId="41" applyNumberFormat="0" applyAlignment="0" applyProtection="0"/>
    <xf numFmtId="0" fontId="121" fillId="0" borderId="0" applyNumberFormat="0" applyFill="0" applyBorder="0" applyProtection="0">
      <alignment horizontal="right"/>
    </xf>
    <xf numFmtId="306" fontId="3" fillId="0" borderId="0" applyFont="0" applyFill="0" applyAlignment="0" applyProtection="0"/>
    <xf numFmtId="299" fontId="3" fillId="0" borderId="0" applyFont="0" applyFill="0" applyAlignment="0" applyProtection="0"/>
    <xf numFmtId="346" fontId="3" fillId="0" borderId="0" applyFont="0" applyFill="0" applyBorder="0" applyAlignment="0" applyProtection="0"/>
    <xf numFmtId="347" fontId="3" fillId="0" borderId="0" applyFont="0" applyFill="0" applyBorder="0" applyAlignment="0" applyProtection="0"/>
    <xf numFmtId="0" fontId="2" fillId="0" borderId="0">
      <alignment horizontal="left"/>
    </xf>
    <xf numFmtId="0" fontId="122" fillId="0" borderId="0"/>
    <xf numFmtId="320" fontId="3" fillId="0" borderId="0" applyFont="0" applyFill="0" applyBorder="0" applyAlignment="0" applyProtection="0"/>
    <xf numFmtId="348" fontId="3" fillId="0" borderId="0" applyFont="0" applyFill="0" applyBorder="0" applyAlignment="0" applyProtection="0"/>
    <xf numFmtId="204" fontId="3" fillId="0" borderId="0"/>
    <xf numFmtId="224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210" fontId="3" fillId="0" borderId="0"/>
    <xf numFmtId="215" fontId="3" fillId="0" borderId="0"/>
    <xf numFmtId="0" fontId="4" fillId="0" borderId="0"/>
    <xf numFmtId="0" fontId="4" fillId="0" borderId="0"/>
    <xf numFmtId="0" fontId="0" fillId="0" borderId="0"/>
    <xf numFmtId="0" fontId="31" fillId="0" borderId="0"/>
    <xf numFmtId="0" fontId="104" fillId="0" borderId="0"/>
    <xf numFmtId="0" fontId="3" fillId="62" borderId="42" applyNumberFormat="0" applyFont="0" applyAlignment="0" applyProtection="0"/>
    <xf numFmtId="198" fontId="123" fillId="0" borderId="0" applyFont="0" applyFill="0" applyBorder="0" applyAlignment="0" applyProtection="0"/>
    <xf numFmtId="199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0" fontId="12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24" fillId="0" borderId="0"/>
    <xf numFmtId="181" fontId="3" fillId="0" borderId="0" applyFont="0" applyFill="0" applyBorder="0" applyAlignment="0" applyProtection="0"/>
    <xf numFmtId="349" fontId="3" fillId="0" borderId="0" applyFont="0" applyFill="0" applyBorder="0" applyAlignment="0" applyProtection="0"/>
    <xf numFmtId="206" fontId="125" fillId="0" borderId="0" applyFont="0" applyFill="0" applyBorder="0" applyAlignment="0" applyProtection="0"/>
    <xf numFmtId="207" fontId="125" fillId="0" borderId="0" applyFont="0" applyFill="0" applyBorder="0" applyAlignment="0" applyProtection="0"/>
    <xf numFmtId="0" fontId="126" fillId="0" borderId="0"/>
    <xf numFmtId="0" fontId="3" fillId="0" borderId="0"/>
    <xf numFmtId="0" fontId="68" fillId="0" borderId="0"/>
    <xf numFmtId="350" fontId="0" fillId="0" borderId="0" applyFont="0" applyFill="0" applyBorder="0" applyAlignment="0" applyProtection="0"/>
    <xf numFmtId="351" fontId="0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1118"/>
    <xf numFmtId="0" fontId="0" fillId="0" borderId="0" xfId="1118" applyFill="1"/>
    <xf numFmtId="0" fontId="1" fillId="0" borderId="0" xfId="0" applyFont="1" applyAlignment="1">
      <alignment horizontal="center" vertical="center" wrapText="1"/>
    </xf>
    <xf numFmtId="0" fontId="2" fillId="2" borderId="1" xfId="1118" applyFont="1" applyFill="1" applyBorder="1" applyAlignment="1">
      <alignment horizontal="center" vertical="center" wrapText="1"/>
    </xf>
    <xf numFmtId="0" fontId="3" fillId="0" borderId="2" xfId="1106" applyFont="1" applyFill="1" applyBorder="1" applyAlignment="1" applyProtection="1">
      <alignment horizontal="center" vertical="center"/>
      <protection locked="0"/>
    </xf>
    <xf numFmtId="0" fontId="3" fillId="0" borderId="2" xfId="1118" applyFont="1" applyFill="1" applyBorder="1" applyAlignment="1">
      <alignment horizontal="left" vertical="center" wrapText="1"/>
    </xf>
    <xf numFmtId="0" fontId="4" fillId="3" borderId="2" xfId="1106" applyFont="1" applyFill="1" applyBorder="1" applyAlignment="1">
      <alignment horizontal="left" vertical="center" wrapText="1"/>
    </xf>
    <xf numFmtId="352" fontId="3" fillId="0" borderId="2" xfId="1236" applyNumberFormat="1" applyFont="1" applyBorder="1" applyAlignment="1" applyProtection="1">
      <alignment horizontal="center" vertical="center"/>
    </xf>
    <xf numFmtId="353" fontId="3" fillId="0" borderId="2" xfId="1236" applyNumberFormat="1" applyFont="1" applyBorder="1" applyAlignment="1" applyProtection="1">
      <alignment horizontal="center" vertical="center"/>
    </xf>
    <xf numFmtId="280" fontId="3" fillId="0" borderId="0" xfId="844" applyNumberFormat="1" applyFont="1" applyBorder="1" applyAlignment="1" applyProtection="1">
      <alignment horizontal="right" vertical="center"/>
    </xf>
    <xf numFmtId="0" fontId="3" fillId="0" borderId="2" xfId="1106" applyFont="1" applyFill="1" applyBorder="1" applyAlignment="1">
      <alignment horizontal="left" vertical="center" wrapText="1"/>
    </xf>
    <xf numFmtId="353" fontId="3" fillId="4" borderId="2" xfId="1236" applyNumberFormat="1" applyFont="1" applyFill="1" applyBorder="1" applyAlignment="1" applyProtection="1">
      <alignment horizontal="center" vertical="center"/>
    </xf>
    <xf numFmtId="0" fontId="3" fillId="3" borderId="2" xfId="1106" applyFont="1" applyFill="1" applyBorder="1" applyAlignment="1">
      <alignment horizontal="left" vertical="center" wrapText="1"/>
    </xf>
    <xf numFmtId="280" fontId="3" fillId="0" borderId="0" xfId="844" applyNumberFormat="1" applyFont="1" applyFill="1" applyBorder="1" applyAlignment="1" applyProtection="1">
      <alignment horizontal="right" vertical="center"/>
    </xf>
    <xf numFmtId="328" fontId="3" fillId="0" borderId="0" xfId="1106" applyNumberFormat="1" applyFont="1" applyAlignment="1">
      <alignment vertical="center"/>
    </xf>
    <xf numFmtId="328" fontId="3" fillId="0" borderId="0" xfId="1106" applyNumberFormat="1" applyFont="1" applyFill="1" applyAlignment="1">
      <alignment vertical="center"/>
    </xf>
    <xf numFmtId="280" fontId="0" fillId="0" borderId="0" xfId="1118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9" fillId="0" borderId="0" xfId="1118" applyFont="1"/>
    <xf numFmtId="0" fontId="3" fillId="0" borderId="0" xfId="1121" applyFont="1" applyAlignment="1">
      <alignment vertical="center"/>
    </xf>
    <xf numFmtId="49" fontId="3" fillId="0" borderId="0" xfId="1106" applyNumberFormat="1" applyFont="1" applyAlignment="1">
      <alignment horizontal="center" vertical="center"/>
    </xf>
    <xf numFmtId="0" fontId="3" fillId="0" borderId="0" xfId="1106" applyFont="1" applyAlignment="1">
      <alignment vertical="center"/>
    </xf>
    <xf numFmtId="0" fontId="3" fillId="0" borderId="0" xfId="1106" applyFont="1" applyAlignment="1">
      <alignment horizontal="center" vertical="center"/>
    </xf>
    <xf numFmtId="49" fontId="3" fillId="5" borderId="0" xfId="1152" applyNumberFormat="1" applyFill="1" applyAlignment="1">
      <alignment vertical="center"/>
    </xf>
    <xf numFmtId="0" fontId="3" fillId="5" borderId="0" xfId="1152" applyFill="1" applyAlignment="1">
      <alignment vertical="center"/>
    </xf>
    <xf numFmtId="0" fontId="3" fillId="5" borderId="0" xfId="1152" applyFill="1" applyAlignment="1">
      <alignment horizontal="center" vertical="center"/>
    </xf>
    <xf numFmtId="0" fontId="10" fillId="5" borderId="0" xfId="1152" applyFont="1" applyFill="1" applyAlignment="1">
      <alignment vertical="center" wrapText="1"/>
    </xf>
    <xf numFmtId="0" fontId="10" fillId="5" borderId="0" xfId="1152" applyFont="1" applyFill="1" applyAlignment="1">
      <alignment horizontal="center" vertical="center" wrapText="1"/>
    </xf>
    <xf numFmtId="280" fontId="11" fillId="5" borderId="0" xfId="1152" applyNumberFormat="1" applyFont="1" applyFill="1" applyAlignment="1">
      <alignment vertical="center"/>
    </xf>
    <xf numFmtId="49" fontId="2" fillId="5" borderId="0" xfId="1152" applyNumberFormat="1" applyFont="1" applyFill="1" applyAlignment="1">
      <alignment horizontal="center" vertical="center"/>
    </xf>
    <xf numFmtId="0" fontId="2" fillId="5" borderId="0" xfId="1152" applyFont="1" applyFill="1" applyAlignment="1">
      <alignment horizontal="center" vertical="center"/>
    </xf>
    <xf numFmtId="0" fontId="3" fillId="5" borderId="0" xfId="1152" applyFill="1" applyAlignment="1">
      <alignment vertical="center" wrapText="1"/>
    </xf>
    <xf numFmtId="339" fontId="2" fillId="5" borderId="0" xfId="1106" applyNumberFormat="1" applyFont="1" applyFill="1" applyAlignment="1">
      <alignment vertical="center"/>
    </xf>
    <xf numFmtId="49" fontId="3" fillId="5" borderId="0" xfId="1106" applyNumberFormat="1" applyFont="1" applyFill="1" applyAlignment="1">
      <alignment horizontal="center" vertical="center"/>
    </xf>
    <xf numFmtId="0" fontId="3" fillId="5" borderId="0" xfId="1106" applyFont="1" applyFill="1" applyAlignment="1">
      <alignment horizontal="center" vertical="center"/>
    </xf>
    <xf numFmtId="339" fontId="2" fillId="5" borderId="0" xfId="1106" applyNumberFormat="1" applyFont="1" applyFill="1" applyAlignment="1">
      <alignment vertical="center" wrapText="1"/>
    </xf>
    <xf numFmtId="49" fontId="3" fillId="5" borderId="0" xfId="1152" applyNumberFormat="1" applyFill="1" applyAlignment="1">
      <alignment horizontal="center" vertical="center"/>
    </xf>
    <xf numFmtId="0" fontId="11" fillId="5" borderId="0" xfId="1155" applyFont="1" applyFill="1" applyAlignment="1">
      <alignment horizontal="left" vertical="center"/>
    </xf>
    <xf numFmtId="0" fontId="11" fillId="5" borderId="0" xfId="1155" applyFont="1" applyFill="1" applyAlignment="1">
      <alignment horizontal="center" vertical="center"/>
    </xf>
    <xf numFmtId="0" fontId="12" fillId="5" borderId="0" xfId="1106" applyFont="1" applyFill="1" applyAlignment="1">
      <alignment vertical="center"/>
    </xf>
    <xf numFmtId="0" fontId="2" fillId="5" borderId="0" xfId="1106" applyFont="1" applyFill="1" applyAlignment="1">
      <alignment vertical="center"/>
    </xf>
    <xf numFmtId="49" fontId="2" fillId="5" borderId="0" xfId="1155" applyNumberFormat="1" applyFont="1" applyFill="1" applyAlignment="1">
      <alignment horizontal="left" vertical="center"/>
    </xf>
    <xf numFmtId="0" fontId="2" fillId="5" borderId="0" xfId="1155" applyFont="1" applyFill="1" applyAlignment="1">
      <alignment horizontal="left" vertical="center"/>
    </xf>
    <xf numFmtId="0" fontId="2" fillId="5" borderId="0" xfId="1155" applyFont="1" applyFill="1" applyAlignment="1">
      <alignment horizontal="center" vertical="center"/>
    </xf>
    <xf numFmtId="0" fontId="12" fillId="0" borderId="0" xfId="1151" applyFont="1" applyFill="1" applyAlignment="1">
      <alignment vertical="center"/>
    </xf>
    <xf numFmtId="0" fontId="3" fillId="6" borderId="0" xfId="1152" applyFill="1" applyAlignment="1">
      <alignment horizontal="center" vertical="center"/>
    </xf>
    <xf numFmtId="49" fontId="2" fillId="2" borderId="2" xfId="1118" applyNumberFormat="1" applyFont="1" applyFill="1" applyBorder="1" applyAlignment="1">
      <alignment horizontal="center" vertical="center" wrapText="1"/>
    </xf>
    <xf numFmtId="0" fontId="2" fillId="2" borderId="2" xfId="1152" applyFont="1" applyFill="1" applyBorder="1" applyAlignment="1">
      <alignment horizontal="center" vertical="center" wrapText="1"/>
    </xf>
    <xf numFmtId="0" fontId="2" fillId="2" borderId="2" xfId="1118" applyFont="1" applyFill="1" applyBorder="1" applyAlignment="1">
      <alignment horizontal="center" vertical="center" wrapText="1"/>
    </xf>
    <xf numFmtId="0" fontId="2" fillId="2" borderId="1" xfId="1121" applyFont="1" applyFill="1" applyBorder="1" applyAlignment="1">
      <alignment horizontal="center" vertical="center" wrapText="1"/>
    </xf>
    <xf numFmtId="0" fontId="2" fillId="2" borderId="2" xfId="1152" applyFont="1" applyFill="1" applyBorder="1" applyAlignment="1">
      <alignment horizontal="center" vertical="center"/>
    </xf>
    <xf numFmtId="49" fontId="2" fillId="2" borderId="1" xfId="1118" applyNumberFormat="1" applyFont="1" applyFill="1" applyBorder="1" applyAlignment="1">
      <alignment horizontal="center" vertical="center" wrapText="1"/>
    </xf>
    <xf numFmtId="0" fontId="2" fillId="2" borderId="1" xfId="1152" applyFont="1" applyFill="1" applyBorder="1" applyAlignment="1">
      <alignment horizontal="center" vertical="center" wrapText="1"/>
    </xf>
    <xf numFmtId="0" fontId="13" fillId="2" borderId="1" xfId="1152" applyFont="1" applyFill="1" applyBorder="1" applyAlignment="1">
      <alignment horizontal="center" vertical="center" wrapText="1"/>
    </xf>
    <xf numFmtId="0" fontId="2" fillId="2" borderId="1" xfId="1152" applyFont="1" applyFill="1" applyBorder="1" applyAlignment="1">
      <alignment horizontal="center" vertical="center"/>
    </xf>
    <xf numFmtId="0" fontId="13" fillId="2" borderId="1" xfId="1118" applyFont="1" applyFill="1" applyBorder="1" applyAlignment="1">
      <alignment horizontal="center" vertical="center" wrapText="1"/>
    </xf>
    <xf numFmtId="0" fontId="13" fillId="2" borderId="1" xfId="1152" applyFont="1" applyFill="1" applyBorder="1" applyAlignment="1">
      <alignment horizontal="center" vertical="center"/>
    </xf>
    <xf numFmtId="49" fontId="3" fillId="0" borderId="3" xfId="1106" applyNumberFormat="1" applyFont="1" applyBorder="1" applyAlignment="1">
      <alignment horizontal="center" vertical="center"/>
    </xf>
    <xf numFmtId="0" fontId="2" fillId="0" borderId="3" xfId="1154" applyFont="1" applyBorder="1" applyAlignment="1">
      <alignment horizontal="left" vertical="center"/>
    </xf>
    <xf numFmtId="0" fontId="2" fillId="0" borderId="3" xfId="1154" applyFont="1" applyBorder="1" applyAlignment="1">
      <alignment horizontal="center" vertical="center"/>
    </xf>
    <xf numFmtId="0" fontId="2" fillId="0" borderId="3" xfId="1106" applyFont="1" applyBorder="1" applyAlignment="1">
      <alignment horizontal="left" vertical="center"/>
    </xf>
    <xf numFmtId="197" fontId="3" fillId="0" borderId="3" xfId="1236" applyNumberFormat="1" applyFont="1" applyBorder="1" applyAlignment="1" applyProtection="1">
      <alignment horizontal="center" vertical="center"/>
    </xf>
    <xf numFmtId="354" fontId="3" fillId="0" borderId="3" xfId="1236" applyNumberFormat="1" applyFont="1" applyBorder="1" applyAlignment="1" applyProtection="1">
      <alignment horizontal="center" vertical="center"/>
    </xf>
    <xf numFmtId="352" fontId="3" fillId="0" borderId="3" xfId="1236" applyNumberFormat="1" applyFont="1" applyBorder="1" applyAlignment="1" applyProtection="1">
      <alignment horizontal="center" vertical="center"/>
    </xf>
    <xf numFmtId="339" fontId="3" fillId="5" borderId="3" xfId="1152" applyNumberFormat="1" applyFill="1" applyBorder="1" applyAlignment="1">
      <alignment horizontal="right" vertical="center"/>
    </xf>
    <xf numFmtId="0" fontId="3" fillId="0" borderId="3" xfId="1106" applyFont="1" applyBorder="1" applyAlignment="1">
      <alignment horizontal="left" vertical="center"/>
    </xf>
    <xf numFmtId="0" fontId="3" fillId="0" borderId="3" xfId="1106" applyFont="1" applyBorder="1" applyAlignment="1">
      <alignment horizontal="center" vertical="center"/>
    </xf>
    <xf numFmtId="0" fontId="4" fillId="0" borderId="3" xfId="1106" applyFont="1" applyBorder="1" applyAlignment="1">
      <alignment horizontal="left" vertical="center"/>
    </xf>
    <xf numFmtId="280" fontId="3" fillId="0" borderId="3" xfId="1152" applyNumberFormat="1" applyFill="1" applyBorder="1" applyAlignment="1">
      <alignment horizontal="right" vertical="center"/>
    </xf>
    <xf numFmtId="49" fontId="3" fillId="5" borderId="3" xfId="1106" applyNumberFormat="1" applyFont="1" applyFill="1" applyBorder="1" applyAlignment="1">
      <alignment horizontal="center" vertical="center"/>
    </xf>
    <xf numFmtId="0" fontId="2" fillId="5" borderId="3" xfId="1106" applyFont="1" applyFill="1" applyBorder="1" applyAlignment="1">
      <alignment horizontal="left" vertical="center"/>
    </xf>
    <xf numFmtId="0" fontId="2" fillId="5" borderId="3" xfId="1106" applyFont="1" applyFill="1" applyBorder="1" applyAlignment="1">
      <alignment horizontal="center" vertical="center"/>
    </xf>
    <xf numFmtId="10" fontId="3" fillId="5" borderId="3" xfId="1236" applyNumberFormat="1" applyFont="1" applyFill="1" applyBorder="1" applyAlignment="1" applyProtection="1">
      <alignment horizontal="center" vertical="center"/>
    </xf>
    <xf numFmtId="354" fontId="3" fillId="5" borderId="3" xfId="1236" applyNumberFormat="1" applyFont="1" applyFill="1" applyBorder="1" applyAlignment="1" applyProtection="1">
      <alignment horizontal="center" vertical="center"/>
    </xf>
    <xf numFmtId="352" fontId="3" fillId="5" borderId="3" xfId="1236" applyNumberFormat="1" applyFont="1" applyFill="1" applyBorder="1" applyAlignment="1" applyProtection="1">
      <alignment horizontal="center" vertical="center"/>
    </xf>
    <xf numFmtId="280" fontId="3" fillId="0" borderId="3" xfId="1152" applyNumberFormat="1" applyBorder="1" applyAlignment="1">
      <alignment horizontal="right" vertical="center"/>
    </xf>
    <xf numFmtId="0" fontId="3" fillId="5" borderId="3" xfId="1106" applyFont="1" applyFill="1" applyBorder="1" applyAlignment="1">
      <alignment horizontal="left" vertical="center"/>
    </xf>
    <xf numFmtId="0" fontId="3" fillId="5" borderId="3" xfId="1106" applyFont="1" applyFill="1" applyBorder="1" applyAlignment="1">
      <alignment horizontal="center" vertical="center"/>
    </xf>
    <xf numFmtId="0" fontId="3" fillId="7" borderId="3" xfId="1106" applyFont="1" applyFill="1" applyBorder="1" applyAlignment="1">
      <alignment horizontal="left" vertical="center" wrapText="1"/>
    </xf>
    <xf numFmtId="10" fontId="14" fillId="5" borderId="3" xfId="1236" applyNumberFormat="1" applyFont="1" applyFill="1" applyBorder="1" applyAlignment="1" applyProtection="1">
      <alignment horizontal="center" vertical="center"/>
    </xf>
    <xf numFmtId="354" fontId="14" fillId="5" borderId="3" xfId="1236" applyNumberFormat="1" applyFont="1" applyFill="1" applyBorder="1" applyAlignment="1" applyProtection="1">
      <alignment horizontal="center" vertical="center"/>
    </xf>
    <xf numFmtId="352" fontId="14" fillId="5" borderId="3" xfId="1236" applyNumberFormat="1" applyFont="1" applyFill="1" applyBorder="1" applyAlignment="1" applyProtection="1">
      <alignment horizontal="center" vertical="center"/>
    </xf>
    <xf numFmtId="280" fontId="14" fillId="0" borderId="3" xfId="1152" applyNumberFormat="1" applyFont="1" applyBorder="1" applyAlignment="1">
      <alignment horizontal="right" vertical="center"/>
    </xf>
    <xf numFmtId="0" fontId="3" fillId="7" borderId="3" xfId="1106" applyFont="1" applyFill="1" applyBorder="1" applyAlignment="1">
      <alignment horizontal="left" vertical="center"/>
    </xf>
    <xf numFmtId="280" fontId="3" fillId="0" borderId="3" xfId="1152" applyNumberFormat="1" applyFont="1" applyBorder="1" applyAlignment="1">
      <alignment horizontal="right" vertical="center"/>
    </xf>
    <xf numFmtId="0" fontId="4" fillId="7" borderId="3" xfId="1106" applyFont="1" applyFill="1" applyBorder="1" applyAlignment="1">
      <alignment horizontal="left" vertical="center"/>
    </xf>
    <xf numFmtId="0" fontId="3" fillId="5" borderId="4" xfId="1106" applyFont="1" applyFill="1" applyBorder="1" applyAlignment="1">
      <alignment horizontal="center" vertical="center"/>
    </xf>
    <xf numFmtId="0" fontId="3" fillId="7" borderId="4" xfId="1106" applyFont="1" applyFill="1" applyBorder="1" applyAlignment="1">
      <alignment horizontal="left" vertical="center" wrapText="1"/>
    </xf>
    <xf numFmtId="354" fontId="3" fillId="5" borderId="5" xfId="1236" applyNumberFormat="1" applyFont="1" applyFill="1" applyBorder="1" applyAlignment="1" applyProtection="1">
      <alignment horizontal="center" vertical="center"/>
    </xf>
    <xf numFmtId="352" fontId="3" fillId="5" borderId="5" xfId="1236" applyNumberFormat="1" applyFont="1" applyFill="1" applyBorder="1" applyAlignment="1" applyProtection="1">
      <alignment horizontal="center" vertical="center"/>
    </xf>
    <xf numFmtId="280" fontId="3" fillId="0" borderId="5" xfId="1152" applyNumberFormat="1" applyFont="1" applyBorder="1" applyAlignment="1">
      <alignment horizontal="right" vertical="center"/>
    </xf>
    <xf numFmtId="0" fontId="3" fillId="0" borderId="3" xfId="1106" applyFont="1" applyFill="1" applyBorder="1" applyAlignment="1">
      <alignment horizontal="center" vertical="center" wrapText="1"/>
    </xf>
    <xf numFmtId="0" fontId="3" fillId="3" borderId="3" xfId="1106" applyFont="1" applyFill="1" applyBorder="1" applyAlignment="1">
      <alignment horizontal="left" vertical="center" wrapText="1"/>
    </xf>
    <xf numFmtId="0" fontId="3" fillId="0" borderId="3" xfId="1106" applyFont="1" applyBorder="1" applyAlignment="1">
      <alignment horizontal="center" vertical="center" wrapText="1"/>
    </xf>
    <xf numFmtId="0" fontId="4" fillId="3" borderId="3" xfId="1106" applyFont="1" applyFill="1" applyBorder="1" applyAlignment="1">
      <alignment horizontal="left" vertical="center" wrapText="1"/>
    </xf>
    <xf numFmtId="197" fontId="3" fillId="3" borderId="3" xfId="1236" applyNumberFormat="1" applyFont="1" applyFill="1" applyBorder="1" applyAlignment="1" applyProtection="1">
      <alignment horizontal="center" vertical="center"/>
    </xf>
    <xf numFmtId="354" fontId="3" fillId="3" borderId="3" xfId="1236" applyNumberFormat="1" applyFont="1" applyFill="1" applyBorder="1" applyAlignment="1" applyProtection="1">
      <alignment horizontal="center" vertical="center"/>
    </xf>
    <xf numFmtId="352" fontId="3" fillId="3" borderId="3" xfId="1236" applyNumberFormat="1" applyFont="1" applyFill="1" applyBorder="1" applyAlignment="1" applyProtection="1">
      <alignment horizontal="center" vertical="center"/>
    </xf>
    <xf numFmtId="49" fontId="3" fillId="5" borderId="6" xfId="1106" applyNumberFormat="1" applyFont="1" applyFill="1" applyBorder="1" applyAlignment="1">
      <alignment horizontal="center" vertical="center"/>
    </xf>
    <xf numFmtId="0" fontId="3" fillId="5" borderId="6" xfId="1106" applyFont="1" applyFill="1" applyBorder="1" applyAlignment="1">
      <alignment horizontal="left" vertical="center"/>
    </xf>
    <xf numFmtId="0" fontId="3" fillId="5" borderId="6" xfId="1106" applyFont="1" applyFill="1" applyBorder="1" applyAlignment="1">
      <alignment horizontal="center" vertical="center"/>
    </xf>
    <xf numFmtId="10" fontId="3" fillId="5" borderId="6" xfId="1236" applyNumberFormat="1" applyFont="1" applyFill="1" applyBorder="1" applyAlignment="1" applyProtection="1">
      <alignment horizontal="center" vertical="center"/>
    </xf>
    <xf numFmtId="354" fontId="3" fillId="5" borderId="6" xfId="1236" applyNumberFormat="1" applyFont="1" applyFill="1" applyBorder="1" applyAlignment="1" applyProtection="1">
      <alignment horizontal="center" vertical="center"/>
    </xf>
    <xf numFmtId="352" fontId="3" fillId="5" borderId="6" xfId="1236" applyNumberFormat="1" applyFont="1" applyFill="1" applyBorder="1" applyAlignment="1" applyProtection="1">
      <alignment horizontal="center" vertical="center"/>
    </xf>
    <xf numFmtId="280" fontId="3" fillId="0" borderId="6" xfId="1152" applyNumberFormat="1" applyBorder="1" applyAlignment="1">
      <alignment horizontal="right" vertical="center"/>
    </xf>
    <xf numFmtId="0" fontId="3" fillId="5" borderId="0" xfId="1106" applyFont="1" applyFill="1" applyAlignment="1">
      <alignment vertical="center"/>
    </xf>
    <xf numFmtId="339" fontId="12" fillId="8" borderId="0" xfId="1106" applyNumberFormat="1" applyFont="1" applyFill="1" applyAlignment="1">
      <alignment vertical="center"/>
    </xf>
    <xf numFmtId="339" fontId="12" fillId="8" borderId="0" xfId="1080" applyNumberFormat="1" applyFont="1" applyFill="1" applyAlignment="1">
      <alignment horizontal="right" vertical="center"/>
    </xf>
    <xf numFmtId="339" fontId="3" fillId="5" borderId="0" xfId="1121" applyNumberFormat="1" applyFont="1" applyFill="1" applyAlignment="1">
      <alignment horizontal="left" vertical="center"/>
    </xf>
    <xf numFmtId="0" fontId="8" fillId="5" borderId="0" xfId="1106" applyFont="1" applyFill="1" applyAlignment="1">
      <alignment vertical="center"/>
    </xf>
    <xf numFmtId="0" fontId="3" fillId="6" borderId="0" xfId="1106" applyFont="1" applyFill="1" applyAlignment="1">
      <alignment vertical="center"/>
    </xf>
    <xf numFmtId="0" fontId="15" fillId="6" borderId="0" xfId="1106" applyFont="1" applyFill="1" applyAlignment="1">
      <alignment horizontal="right" vertical="center"/>
    </xf>
    <xf numFmtId="0" fontId="10" fillId="5" borderId="0" xfId="1106" applyFont="1" applyFill="1" applyAlignment="1">
      <alignment horizontal="right" vertical="center"/>
    </xf>
    <xf numFmtId="339" fontId="2" fillId="2" borderId="1" xfId="1121" applyNumberFormat="1" applyFont="1" applyFill="1" applyBorder="1" applyAlignment="1">
      <alignment horizontal="center" vertical="center" wrapText="1"/>
    </xf>
    <xf numFmtId="339" fontId="2" fillId="2" borderId="7" xfId="1121" applyNumberFormat="1" applyFont="1" applyFill="1" applyBorder="1" applyAlignment="1">
      <alignment horizontal="center" vertical="center" wrapText="1"/>
    </xf>
    <xf numFmtId="339" fontId="2" fillId="2" borderId="2" xfId="1121" applyNumberFormat="1" applyFont="1" applyFill="1" applyBorder="1" applyAlignment="1">
      <alignment horizontal="center" vertical="center" wrapText="1"/>
    </xf>
    <xf numFmtId="339" fontId="13" fillId="2" borderId="6" xfId="1121" applyNumberFormat="1" applyFont="1" applyFill="1" applyBorder="1" applyAlignment="1">
      <alignment horizontal="center" vertical="center" wrapText="1"/>
    </xf>
    <xf numFmtId="339" fontId="3" fillId="5" borderId="3" xfId="844" applyNumberFormat="1" applyFont="1" applyFill="1" applyBorder="1" applyAlignment="1" applyProtection="1">
      <alignment horizontal="right" vertical="center"/>
    </xf>
    <xf numFmtId="339" fontId="3" fillId="5" borderId="3" xfId="1106" applyNumberFormat="1" applyFont="1" applyFill="1" applyBorder="1" applyAlignment="1">
      <alignment horizontal="right" vertical="center"/>
    </xf>
    <xf numFmtId="0" fontId="3" fillId="0" borderId="3" xfId="1156" applyBorder="1" applyAlignment="1">
      <alignment horizontal="center" vertical="center"/>
    </xf>
    <xf numFmtId="280" fontId="3" fillId="0" borderId="3" xfId="844" applyNumberFormat="1" applyFont="1" applyFill="1" applyBorder="1" applyAlignment="1" applyProtection="1">
      <alignment horizontal="right" vertical="center"/>
    </xf>
    <xf numFmtId="0" fontId="3" fillId="2" borderId="3" xfId="1156" applyFill="1" applyBorder="1" applyAlignment="1">
      <alignment horizontal="center" vertical="center"/>
    </xf>
    <xf numFmtId="280" fontId="3" fillId="0" borderId="3" xfId="844" applyNumberFormat="1" applyFont="1" applyBorder="1" applyAlignment="1" applyProtection="1">
      <alignment horizontal="right" vertical="center"/>
    </xf>
    <xf numFmtId="0" fontId="3" fillId="3" borderId="4" xfId="1156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3" borderId="3" xfId="1156" applyFont="1" applyFill="1" applyBorder="1" applyAlignment="1">
      <alignment horizontal="center" vertical="center" wrapText="1"/>
    </xf>
    <xf numFmtId="0" fontId="3" fillId="3" borderId="8" xfId="1156" applyFont="1" applyFill="1" applyBorder="1" applyAlignment="1">
      <alignment horizontal="center" vertical="center" wrapText="1"/>
    </xf>
    <xf numFmtId="0" fontId="3" fillId="3" borderId="9" xfId="1156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3" borderId="10" xfId="1156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80" fontId="14" fillId="0" borderId="3" xfId="844" applyNumberFormat="1" applyFont="1" applyBorder="1" applyAlignment="1" applyProtection="1">
      <alignment horizontal="right" vertical="center"/>
    </xf>
    <xf numFmtId="0" fontId="3" fillId="3" borderId="3" xfId="1156" applyFill="1" applyBorder="1" applyAlignment="1">
      <alignment horizontal="center" vertical="center"/>
    </xf>
    <xf numFmtId="0" fontId="3" fillId="3" borderId="3" xfId="1156" applyFont="1" applyFill="1" applyBorder="1" applyAlignment="1">
      <alignment horizontal="center" vertical="center"/>
    </xf>
    <xf numFmtId="0" fontId="3" fillId="3" borderId="4" xfId="1156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3" borderId="3" xfId="1156" applyFont="1" applyFill="1" applyBorder="1" applyAlignment="1">
      <alignment horizontal="center" vertical="center"/>
    </xf>
    <xf numFmtId="0" fontId="0" fillId="0" borderId="0" xfId="1118" applyFont="1"/>
    <xf numFmtId="0" fontId="16" fillId="7" borderId="3" xfId="1156" applyFont="1" applyFill="1" applyBorder="1" applyAlignment="1">
      <alignment horizontal="center" vertical="center"/>
    </xf>
    <xf numFmtId="0" fontId="3" fillId="3" borderId="6" xfId="1156" applyFont="1" applyFill="1" applyBorder="1" applyAlignment="1">
      <alignment horizontal="center" vertical="center"/>
    </xf>
    <xf numFmtId="280" fontId="3" fillId="0" borderId="6" xfId="844" applyNumberFormat="1" applyFont="1" applyBorder="1" applyAlignment="1" applyProtection="1">
      <alignment horizontal="right" vertical="center"/>
    </xf>
    <xf numFmtId="0" fontId="3" fillId="0" borderId="0" xfId="1106" applyFont="1" applyAlignment="1">
      <alignment vertical="center" wrapText="1"/>
    </xf>
    <xf numFmtId="0" fontId="2" fillId="2" borderId="6" xfId="1152" applyFont="1" applyFill="1" applyBorder="1" applyAlignment="1">
      <alignment horizontal="center" vertical="center" wrapText="1"/>
    </xf>
    <xf numFmtId="0" fontId="13" fillId="2" borderId="6" xfId="1118" applyFont="1" applyFill="1" applyBorder="1" applyAlignment="1">
      <alignment horizontal="center" vertical="center" wrapText="1"/>
    </xf>
    <xf numFmtId="354" fontId="13" fillId="2" borderId="6" xfId="1118" applyNumberFormat="1" applyFont="1" applyFill="1" applyBorder="1" applyAlignment="1">
      <alignment horizontal="center" vertical="center" wrapText="1"/>
    </xf>
    <xf numFmtId="352" fontId="13" fillId="2" borderId="6" xfId="1118" applyNumberFormat="1" applyFont="1" applyFill="1" applyBorder="1" applyAlignment="1">
      <alignment horizontal="center" vertical="center" wrapText="1"/>
    </xf>
    <xf numFmtId="0" fontId="13" fillId="2" borderId="6" xfId="1152" applyFont="1" applyFill="1" applyBorder="1" applyAlignment="1">
      <alignment horizontal="center" vertical="center"/>
    </xf>
    <xf numFmtId="0" fontId="3" fillId="0" borderId="3" xfId="1106" applyFont="1" applyFill="1" applyBorder="1" applyAlignment="1" applyProtection="1">
      <alignment horizontal="center" vertical="center"/>
      <protection locked="0"/>
    </xf>
    <xf numFmtId="0" fontId="3" fillId="0" borderId="3" xfId="1118" applyFont="1" applyFill="1" applyBorder="1" applyAlignment="1">
      <alignment horizontal="left" vertical="center" wrapText="1"/>
    </xf>
    <xf numFmtId="0" fontId="3" fillId="0" borderId="3" xfId="1118" applyFont="1" applyFill="1" applyBorder="1" applyAlignment="1">
      <alignment horizontal="center" vertical="center" wrapText="1"/>
    </xf>
    <xf numFmtId="0" fontId="3" fillId="0" borderId="3" xfId="1106" applyFont="1" applyFill="1" applyBorder="1" applyAlignment="1">
      <alignment horizontal="left" vertical="center" wrapText="1"/>
    </xf>
    <xf numFmtId="0" fontId="3" fillId="0" borderId="3" xfId="1106" applyFont="1" applyBorder="1" applyAlignment="1">
      <alignment horizontal="left" vertical="center" wrapText="1"/>
    </xf>
    <xf numFmtId="354" fontId="3" fillId="4" borderId="3" xfId="1236" applyNumberFormat="1" applyFont="1" applyFill="1" applyBorder="1" applyAlignment="1" applyProtection="1">
      <alignment horizontal="center" vertical="center"/>
    </xf>
    <xf numFmtId="352" fontId="3" fillId="4" borderId="3" xfId="1236" applyNumberFormat="1" applyFont="1" applyFill="1" applyBorder="1" applyAlignment="1" applyProtection="1">
      <alignment horizontal="center" vertical="center"/>
    </xf>
    <xf numFmtId="280" fontId="3" fillId="0" borderId="3" xfId="1152" applyNumberFormat="1" applyFont="1" applyFill="1" applyBorder="1" applyAlignment="1">
      <alignment horizontal="right" vertical="center"/>
    </xf>
    <xf numFmtId="0" fontId="3" fillId="0" borderId="3" xfId="1106" applyFont="1" applyFill="1" applyBorder="1" applyAlignment="1">
      <alignment horizontal="left" vertical="center"/>
    </xf>
    <xf numFmtId="0" fontId="3" fillId="0" borderId="3" xfId="1106" applyFont="1" applyFill="1" applyBorder="1" applyAlignment="1">
      <alignment horizontal="center" vertical="center"/>
    </xf>
    <xf numFmtId="354" fontId="16" fillId="4" borderId="3" xfId="1236" applyNumberFormat="1" applyFont="1" applyFill="1" applyBorder="1" applyAlignment="1" applyProtection="1">
      <alignment horizontal="center" vertical="center"/>
    </xf>
    <xf numFmtId="352" fontId="16" fillId="4" borderId="3" xfId="1236" applyNumberFormat="1" applyFont="1" applyFill="1" applyBorder="1" applyAlignment="1" applyProtection="1">
      <alignment horizontal="center" vertical="center"/>
    </xf>
    <xf numFmtId="280" fontId="16" fillId="4" borderId="3" xfId="1152" applyNumberFormat="1" applyFont="1" applyFill="1" applyBorder="1" applyAlignment="1">
      <alignment horizontal="right" vertical="center"/>
    </xf>
    <xf numFmtId="0" fontId="3" fillId="0" borderId="0" xfId="1106" applyFont="1" applyBorder="1" applyAlignment="1">
      <alignment horizontal="left" vertical="center" wrapText="1"/>
    </xf>
    <xf numFmtId="0" fontId="3" fillId="0" borderId="0" xfId="1106" applyFont="1" applyBorder="1" applyAlignment="1">
      <alignment horizontal="center" vertical="center" wrapText="1"/>
    </xf>
    <xf numFmtId="0" fontId="3" fillId="3" borderId="0" xfId="1106" applyFont="1" applyFill="1" applyBorder="1" applyAlignment="1">
      <alignment horizontal="left" vertical="center" wrapText="1"/>
    </xf>
    <xf numFmtId="197" fontId="3" fillId="0" borderId="0" xfId="1236" applyNumberFormat="1" applyFont="1" applyBorder="1" applyAlignment="1" applyProtection="1">
      <alignment horizontal="center" vertical="center"/>
    </xf>
    <xf numFmtId="354" fontId="3" fillId="0" borderId="0" xfId="1236" applyNumberFormat="1" applyFont="1" applyBorder="1" applyAlignment="1" applyProtection="1">
      <alignment horizontal="center" vertical="center"/>
    </xf>
    <xf numFmtId="352" fontId="3" fillId="0" borderId="0" xfId="1236" applyNumberFormat="1" applyFont="1" applyBorder="1" applyAlignment="1" applyProtection="1">
      <alignment horizontal="center" vertical="center"/>
    </xf>
    <xf numFmtId="280" fontId="3" fillId="0" borderId="0" xfId="1152" applyNumberFormat="1" applyFill="1" applyBorder="1" applyAlignment="1">
      <alignment horizontal="right" vertical="center"/>
    </xf>
    <xf numFmtId="339" fontId="3" fillId="5" borderId="0" xfId="1152" applyNumberFormat="1" applyFill="1" applyAlignment="1">
      <alignment horizontal="right" vertical="center"/>
    </xf>
    <xf numFmtId="339" fontId="3" fillId="5" borderId="0" xfId="1152" applyNumberFormat="1" applyFill="1" applyAlignment="1">
      <alignment horizontal="center" vertical="center"/>
    </xf>
    <xf numFmtId="49" fontId="3" fillId="7" borderId="0" xfId="1152" applyNumberFormat="1" applyFill="1" applyAlignment="1">
      <alignment horizontal="center" vertical="center"/>
    </xf>
    <xf numFmtId="0" fontId="3" fillId="3" borderId="0" xfId="1121" applyFont="1" applyFill="1" applyAlignment="1">
      <alignment vertical="center"/>
    </xf>
    <xf numFmtId="0" fontId="3" fillId="3" borderId="0" xfId="1121" applyFont="1" applyFill="1" applyAlignment="1">
      <alignment horizontal="center" vertical="center"/>
    </xf>
    <xf numFmtId="49" fontId="2" fillId="5" borderId="0" xfId="1156" applyNumberFormat="1" applyFont="1" applyFill="1" applyAlignment="1">
      <alignment horizontal="left" vertical="center"/>
    </xf>
    <xf numFmtId="0" fontId="17" fillId="5" borderId="0" xfId="1121" applyFont="1" applyFill="1" applyAlignment="1">
      <alignment horizontal="left" vertical="center"/>
    </xf>
    <xf numFmtId="0" fontId="2" fillId="5" borderId="0" xfId="1152" applyFont="1" applyFill="1" applyAlignment="1">
      <alignment vertical="center" wrapText="1"/>
    </xf>
    <xf numFmtId="0" fontId="2" fillId="5" borderId="0" xfId="1152" applyFont="1" applyFill="1" applyAlignment="1">
      <alignment vertical="center"/>
    </xf>
    <xf numFmtId="49" fontId="3" fillId="7" borderId="0" xfId="1121" applyNumberFormat="1" applyFont="1" applyFill="1" applyAlignment="1">
      <alignment horizontal="center" vertical="center"/>
    </xf>
    <xf numFmtId="0" fontId="3" fillId="5" borderId="0" xfId="1153" applyFill="1" applyAlignment="1">
      <alignment horizontal="right" vertical="center" indent="1"/>
    </xf>
    <xf numFmtId="0" fontId="3" fillId="5" borderId="0" xfId="1153" applyFill="1" applyAlignment="1">
      <alignment vertical="center"/>
    </xf>
    <xf numFmtId="339" fontId="3" fillId="5" borderId="0" xfId="1121" applyNumberFormat="1" applyFont="1" applyFill="1" applyAlignment="1">
      <alignment horizontal="left" vertical="center" indent="2"/>
    </xf>
    <xf numFmtId="339" fontId="3" fillId="5" borderId="0" xfId="1121" applyNumberFormat="1" applyFont="1" applyFill="1" applyAlignment="1">
      <alignment horizontal="right" vertical="center" indent="1"/>
    </xf>
    <xf numFmtId="0" fontId="3" fillId="5" borderId="11" xfId="1153" applyFill="1" applyBorder="1" applyAlignment="1">
      <alignment vertical="center"/>
    </xf>
    <xf numFmtId="0" fontId="3" fillId="5" borderId="0" xfId="1153" applyFill="1" applyBorder="1" applyAlignment="1">
      <alignment vertical="center"/>
    </xf>
    <xf numFmtId="49" fontId="3" fillId="7" borderId="0" xfId="1121" applyNumberFormat="1" applyFont="1" applyFill="1" applyAlignment="1">
      <alignment horizontal="left" vertical="center"/>
    </xf>
    <xf numFmtId="0" fontId="3" fillId="5" borderId="0" xfId="1121" applyFont="1" applyFill="1" applyAlignment="1">
      <alignment horizontal="right" vertical="center" indent="1"/>
    </xf>
    <xf numFmtId="0" fontId="3" fillId="5" borderId="0" xfId="1121" applyFont="1" applyFill="1" applyAlignment="1">
      <alignment vertical="center"/>
    </xf>
    <xf numFmtId="0" fontId="3" fillId="7" borderId="3" xfId="1156" applyFill="1" applyBorder="1" applyAlignment="1">
      <alignment horizontal="center" vertical="center"/>
    </xf>
    <xf numFmtId="280" fontId="18" fillId="0" borderId="0" xfId="844" applyNumberFormat="1" applyFont="1" applyBorder="1" applyAlignment="1" applyProtection="1">
      <alignment horizontal="left" vertical="center"/>
    </xf>
    <xf numFmtId="280" fontId="10" fillId="0" borderId="0" xfId="844" applyNumberFormat="1" applyFont="1" applyBorder="1" applyAlignment="1" applyProtection="1">
      <alignment horizontal="left" vertical="center"/>
    </xf>
    <xf numFmtId="280" fontId="2" fillId="0" borderId="0" xfId="844" applyNumberFormat="1" applyFont="1" applyBorder="1" applyAlignment="1" applyProtection="1">
      <alignment horizontal="left" vertical="center"/>
    </xf>
    <xf numFmtId="280" fontId="10" fillId="3" borderId="0" xfId="844" applyNumberFormat="1" applyFont="1" applyFill="1" applyBorder="1" applyAlignment="1" applyProtection="1">
      <alignment horizontal="left" vertical="center"/>
    </xf>
    <xf numFmtId="280" fontId="19" fillId="0" borderId="0" xfId="844" applyNumberFormat="1" applyFont="1" applyBorder="1" applyAlignment="1" applyProtection="1">
      <alignment horizontal="left" vertical="center"/>
    </xf>
    <xf numFmtId="280" fontId="3" fillId="0" borderId="0" xfId="844" applyNumberFormat="1" applyFont="1" applyBorder="1" applyAlignment="1" applyProtection="1">
      <alignment horizontal="left" vertical="center"/>
    </xf>
    <xf numFmtId="280" fontId="20" fillId="0" borderId="0" xfId="844" applyNumberFormat="1" applyFont="1" applyBorder="1" applyAlignment="1" applyProtection="1">
      <alignment horizontal="left" vertical="center"/>
    </xf>
    <xf numFmtId="280" fontId="20" fillId="9" borderId="0" xfId="844" applyNumberFormat="1" applyFont="1" applyFill="1" applyBorder="1" applyAlignment="1" applyProtection="1">
      <alignment horizontal="left" vertical="center"/>
    </xf>
    <xf numFmtId="0" fontId="3" fillId="7" borderId="3" xfId="1156" applyFont="1" applyFill="1" applyBorder="1" applyAlignment="1">
      <alignment horizontal="center" vertical="center"/>
    </xf>
    <xf numFmtId="280" fontId="20" fillId="0" borderId="0" xfId="844" applyNumberFormat="1" applyFont="1" applyAlignment="1" applyProtection="1">
      <alignment horizontal="left" vertical="center"/>
    </xf>
    <xf numFmtId="280" fontId="3" fillId="0" borderId="0" xfId="844" applyNumberFormat="1" applyFont="1" applyAlignment="1" applyProtection="1">
      <alignment horizontal="right" vertical="center"/>
    </xf>
    <xf numFmtId="280" fontId="16" fillId="4" borderId="3" xfId="844" applyNumberFormat="1" applyFont="1" applyFill="1" applyBorder="1" applyAlignment="1" applyProtection="1">
      <alignment horizontal="right" vertical="center"/>
    </xf>
    <xf numFmtId="280" fontId="3" fillId="0" borderId="0" xfId="1152" applyNumberFormat="1" applyBorder="1" applyAlignment="1">
      <alignment horizontal="right" vertical="center"/>
    </xf>
    <xf numFmtId="0" fontId="3" fillId="7" borderId="0" xfId="1156" applyFill="1" applyBorder="1" applyAlignment="1">
      <alignment horizontal="center" vertical="center"/>
    </xf>
    <xf numFmtId="0" fontId="3" fillId="7" borderId="0" xfId="1156" applyFont="1" applyFill="1" applyBorder="1" applyAlignment="1">
      <alignment horizontal="center" vertical="center"/>
    </xf>
    <xf numFmtId="339" fontId="2" fillId="5" borderId="0" xfId="1152" applyNumberFormat="1" applyFont="1" applyFill="1" applyAlignment="1">
      <alignment vertical="center" wrapText="1"/>
    </xf>
    <xf numFmtId="339" fontId="3" fillId="5" borderId="0" xfId="1121" applyNumberFormat="1" applyFont="1" applyFill="1" applyAlignment="1">
      <alignment horizontal="right" vertical="center"/>
    </xf>
    <xf numFmtId="49" fontId="3" fillId="5" borderId="0" xfId="1121" applyNumberFormat="1" applyFont="1" applyFill="1" applyAlignment="1">
      <alignment horizontal="center" vertical="center"/>
    </xf>
    <xf numFmtId="0" fontId="3" fillId="5" borderId="0" xfId="1153" applyFill="1" applyAlignment="1">
      <alignment horizontal="center"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22" fillId="0" borderId="0" xfId="1118" applyFont="1" applyFill="1"/>
    <xf numFmtId="0" fontId="23" fillId="0" borderId="0" xfId="1106" applyFont="1" applyAlignment="1">
      <alignment horizontal="center" vertical="center"/>
    </xf>
    <xf numFmtId="0" fontId="23" fillId="0" borderId="0" xfId="1106" applyFont="1" applyAlignment="1">
      <alignment vertical="center"/>
    </xf>
    <xf numFmtId="0" fontId="22" fillId="0" borderId="0" xfId="1118" applyFont="1"/>
    <xf numFmtId="0" fontId="23" fillId="5" borderId="0" xfId="1152" applyFont="1" applyFill="1" applyAlignment="1">
      <alignment horizontal="center" vertical="center"/>
    </xf>
    <xf numFmtId="0" fontId="23" fillId="5" borderId="0" xfId="1106" applyFont="1" applyFill="1" applyAlignment="1">
      <alignment horizontal="center" vertical="center"/>
    </xf>
    <xf numFmtId="0" fontId="24" fillId="5" borderId="0" xfId="1152" applyFont="1" applyFill="1" applyAlignment="1">
      <alignment horizontal="center" vertical="center" wrapText="1"/>
    </xf>
    <xf numFmtId="0" fontId="24" fillId="5" borderId="0" xfId="1152" applyFont="1" applyFill="1" applyAlignment="1">
      <alignment vertical="center" wrapText="1"/>
    </xf>
    <xf numFmtId="280" fontId="23" fillId="5" borderId="0" xfId="1106" applyNumberFormat="1" applyFont="1" applyFill="1" applyAlignment="1">
      <alignment vertical="center"/>
    </xf>
    <xf numFmtId="0" fontId="23" fillId="5" borderId="0" xfId="1106" applyFont="1" applyFill="1" applyAlignment="1">
      <alignment vertical="center"/>
    </xf>
    <xf numFmtId="339" fontId="11" fillId="3" borderId="0" xfId="1106" applyNumberFormat="1" applyFont="1" applyFill="1" applyAlignment="1">
      <alignment vertical="center"/>
    </xf>
    <xf numFmtId="339" fontId="11" fillId="3" borderId="0" xfId="1106" applyNumberFormat="1" applyFont="1" applyFill="1" applyAlignment="1">
      <alignment horizontal="left" vertical="center"/>
    </xf>
    <xf numFmtId="339" fontId="11" fillId="3" borderId="0" xfId="1080" applyNumberFormat="1" applyFont="1" applyFill="1" applyAlignment="1">
      <alignment horizontal="right" vertical="center"/>
    </xf>
    <xf numFmtId="0" fontId="11" fillId="5" borderId="0" xfId="1152" applyFont="1" applyFill="1" applyAlignment="1">
      <alignment horizontal="center" vertical="center"/>
    </xf>
    <xf numFmtId="0" fontId="23" fillId="5" borderId="0" xfId="1152" applyFont="1" applyFill="1" applyAlignment="1">
      <alignment vertical="center" wrapText="1"/>
    </xf>
    <xf numFmtId="0" fontId="11" fillId="5" borderId="0" xfId="1106" applyFont="1" applyFill="1" applyAlignment="1">
      <alignment vertical="center"/>
    </xf>
    <xf numFmtId="0" fontId="11" fillId="0" borderId="0" xfId="1151" applyFont="1" applyFill="1" applyAlignment="1">
      <alignment vertical="center"/>
    </xf>
    <xf numFmtId="0" fontId="23" fillId="7" borderId="0" xfId="1106" applyFont="1" applyFill="1" applyAlignment="1">
      <alignment vertical="center"/>
    </xf>
    <xf numFmtId="0" fontId="8" fillId="7" borderId="0" xfId="1106" applyFont="1" applyFill="1" applyAlignment="1">
      <alignment horizontal="right" vertical="center"/>
    </xf>
    <xf numFmtId="0" fontId="11" fillId="2" borderId="1" xfId="1152" applyFont="1" applyFill="1" applyBorder="1" applyAlignment="1">
      <alignment horizontal="center" vertical="center" wrapText="1"/>
    </xf>
    <xf numFmtId="339" fontId="11" fillId="2" borderId="1" xfId="1121" applyNumberFormat="1" applyFont="1" applyFill="1" applyBorder="1" applyAlignment="1">
      <alignment horizontal="center" vertical="center" wrapText="1"/>
    </xf>
    <xf numFmtId="0" fontId="11" fillId="2" borderId="2" xfId="1152" applyFont="1" applyFill="1" applyBorder="1" applyAlignment="1">
      <alignment horizontal="center" vertical="center" wrapText="1"/>
    </xf>
    <xf numFmtId="0" fontId="25" fillId="2" borderId="2" xfId="1152" applyFont="1" applyFill="1" applyBorder="1" applyAlignment="1">
      <alignment horizontal="center" vertical="center" wrapText="1"/>
    </xf>
    <xf numFmtId="339" fontId="25" fillId="2" borderId="2" xfId="1121" applyNumberFormat="1" applyFont="1" applyFill="1" applyBorder="1" applyAlignment="1">
      <alignment horizontal="center" vertical="center" wrapText="1"/>
    </xf>
    <xf numFmtId="0" fontId="11" fillId="0" borderId="2" xfId="1154" applyFont="1" applyBorder="1" applyAlignment="1">
      <alignment horizontal="center" vertical="center"/>
    </xf>
    <xf numFmtId="0" fontId="11" fillId="0" borderId="12" xfId="1106" applyFont="1" applyBorder="1" applyAlignment="1">
      <alignment horizontal="left" vertical="center"/>
    </xf>
    <xf numFmtId="0" fontId="11" fillId="0" borderId="13" xfId="1106" applyFont="1" applyBorder="1" applyAlignment="1">
      <alignment horizontal="left" vertical="center"/>
    </xf>
    <xf numFmtId="0" fontId="11" fillId="0" borderId="14" xfId="1106" applyFont="1" applyBorder="1" applyAlignment="1">
      <alignment horizontal="left" vertical="center"/>
    </xf>
    <xf numFmtId="0" fontId="23" fillId="3" borderId="2" xfId="1106" applyFont="1" applyFill="1" applyBorder="1" applyAlignment="1">
      <alignment horizontal="center" vertical="center"/>
    </xf>
    <xf numFmtId="0" fontId="23" fillId="0" borderId="2" xfId="1106" applyFont="1" applyBorder="1" applyAlignment="1">
      <alignment horizontal="left" vertical="center"/>
    </xf>
    <xf numFmtId="0" fontId="23" fillId="2" borderId="2" xfId="1156" applyFont="1" applyFill="1" applyBorder="1" applyAlignment="1">
      <alignment horizontal="center" vertical="center"/>
    </xf>
    <xf numFmtId="0" fontId="23" fillId="0" borderId="2" xfId="1156" applyFont="1" applyBorder="1" applyAlignment="1">
      <alignment horizontal="center" vertical="center"/>
    </xf>
    <xf numFmtId="280" fontId="23" fillId="0" borderId="0" xfId="844" applyNumberFormat="1" applyFont="1" applyBorder="1" applyAlignment="1" applyProtection="1">
      <alignment horizontal="right" vertical="center"/>
    </xf>
    <xf numFmtId="280" fontId="23" fillId="0" borderId="0" xfId="844" applyNumberFormat="1" applyFont="1" applyBorder="1" applyAlignment="1" applyProtection="1">
      <alignment horizontal="left" vertical="center"/>
    </xf>
    <xf numFmtId="0" fontId="11" fillId="4" borderId="2" xfId="1106" applyFont="1" applyFill="1" applyBorder="1" applyAlignment="1">
      <alignment horizontal="center" vertical="center"/>
    </xf>
    <xf numFmtId="0" fontId="23" fillId="4" borderId="2" xfId="1106" applyFont="1" applyFill="1" applyBorder="1" applyAlignment="1">
      <alignment horizontal="left" vertical="center"/>
    </xf>
    <xf numFmtId="0" fontId="11" fillId="5" borderId="2" xfId="1106" applyFont="1" applyFill="1" applyBorder="1" applyAlignment="1">
      <alignment horizontal="center" vertical="center"/>
    </xf>
    <xf numFmtId="0" fontId="11" fillId="5" borderId="12" xfId="1106" applyFont="1" applyFill="1" applyBorder="1" applyAlignment="1">
      <alignment horizontal="left" vertical="center"/>
    </xf>
    <xf numFmtId="0" fontId="11" fillId="5" borderId="13" xfId="1106" applyFont="1" applyFill="1" applyBorder="1" applyAlignment="1">
      <alignment horizontal="left" vertical="center"/>
    </xf>
    <xf numFmtId="0" fontId="11" fillId="5" borderId="14" xfId="1106" applyFont="1" applyFill="1" applyBorder="1" applyAlignment="1">
      <alignment horizontal="left" vertical="center"/>
    </xf>
    <xf numFmtId="0" fontId="26" fillId="0" borderId="2" xfId="1106" applyFont="1" applyBorder="1" applyAlignment="1">
      <alignment horizontal="left" vertical="center"/>
    </xf>
    <xf numFmtId="0" fontId="23" fillId="3" borderId="2" xfId="1156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3" fillId="5" borderId="2" xfId="1106" applyFont="1" applyFill="1" applyBorder="1" applyAlignment="1">
      <alignment horizontal="center" vertical="center"/>
    </xf>
    <xf numFmtId="0" fontId="23" fillId="7" borderId="2" xfId="1106" applyFont="1" applyFill="1" applyBorder="1" applyAlignment="1">
      <alignment horizontal="left" vertical="center" wrapText="1"/>
    </xf>
    <xf numFmtId="0" fontId="23" fillId="7" borderId="2" xfId="1106" applyFont="1" applyFill="1" applyBorder="1" applyAlignment="1">
      <alignment horizontal="left" vertical="center"/>
    </xf>
    <xf numFmtId="0" fontId="23" fillId="3" borderId="2" xfId="1156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6" fillId="7" borderId="2" xfId="1106" applyFont="1" applyFill="1" applyBorder="1" applyAlignment="1">
      <alignment horizontal="left" vertical="center"/>
    </xf>
    <xf numFmtId="0" fontId="27" fillId="3" borderId="2" xfId="1156" applyFont="1" applyFill="1" applyBorder="1" applyAlignment="1">
      <alignment horizontal="center" vertical="center"/>
    </xf>
    <xf numFmtId="0" fontId="23" fillId="7" borderId="2" xfId="1106" applyFont="1" applyFill="1" applyBorder="1" applyAlignment="1">
      <alignment horizontal="center" vertical="center"/>
    </xf>
    <xf numFmtId="0" fontId="23" fillId="0" borderId="2" xfId="1106" applyFont="1" applyFill="1" applyBorder="1" applyAlignment="1">
      <alignment horizontal="left" vertical="center" wrapText="1"/>
    </xf>
    <xf numFmtId="0" fontId="26" fillId="3" borderId="2" xfId="1106" applyFont="1" applyFill="1" applyBorder="1" applyAlignment="1">
      <alignment horizontal="left" vertical="center" wrapText="1"/>
    </xf>
    <xf numFmtId="0" fontId="23" fillId="0" borderId="2" xfId="1106" applyFont="1" applyFill="1" applyBorder="1" applyAlignment="1">
      <alignment horizontal="center" vertical="center" wrapText="1"/>
    </xf>
    <xf numFmtId="0" fontId="23" fillId="3" borderId="2" xfId="1106" applyFont="1" applyFill="1" applyBorder="1" applyAlignment="1">
      <alignment horizontal="left" vertical="center" wrapText="1"/>
    </xf>
    <xf numFmtId="280" fontId="28" fillId="0" borderId="0" xfId="844" applyNumberFormat="1" applyFont="1" applyBorder="1" applyAlignment="1" applyProtection="1">
      <alignment horizontal="left" vertical="center"/>
    </xf>
    <xf numFmtId="0" fontId="23" fillId="5" borderId="0" xfId="1106" applyFont="1" applyFill="1" applyBorder="1" applyAlignment="1">
      <alignment horizontal="center" vertical="center"/>
    </xf>
    <xf numFmtId="0" fontId="23" fillId="3" borderId="0" xfId="1106" applyFont="1" applyFill="1" applyBorder="1" applyAlignment="1">
      <alignment horizontal="left" vertical="center" wrapText="1"/>
    </xf>
    <xf numFmtId="0" fontId="23" fillId="3" borderId="0" xfId="1156" applyFont="1" applyFill="1" applyBorder="1" applyAlignment="1">
      <alignment horizontal="center" vertical="center"/>
    </xf>
    <xf numFmtId="0" fontId="23" fillId="0" borderId="0" xfId="1106" applyFont="1" applyAlignment="1">
      <alignment vertical="center" wrapText="1"/>
    </xf>
    <xf numFmtId="328" fontId="23" fillId="0" borderId="0" xfId="1106" applyNumberFormat="1" applyFont="1" applyAlignment="1">
      <alignment vertical="center"/>
    </xf>
    <xf numFmtId="280" fontId="22" fillId="0" borderId="0" xfId="1118" applyNumberFormat="1" applyFont="1"/>
    <xf numFmtId="0" fontId="23" fillId="7" borderId="2" xfId="1156" applyFont="1" applyFill="1" applyBorder="1" applyAlignment="1">
      <alignment horizontal="center" vertical="center"/>
    </xf>
    <xf numFmtId="0" fontId="23" fillId="7" borderId="14" xfId="1156" applyFont="1" applyFill="1" applyBorder="1" applyAlignment="1">
      <alignment horizontal="center" vertical="center"/>
    </xf>
    <xf numFmtId="280" fontId="29" fillId="0" borderId="0" xfId="844" applyNumberFormat="1" applyFont="1" applyBorder="1" applyAlignment="1" applyProtection="1">
      <alignment horizontal="left" vertical="center"/>
    </xf>
    <xf numFmtId="0" fontId="11" fillId="2" borderId="12" xfId="1152" applyFont="1" applyFill="1" applyBorder="1" applyAlignment="1">
      <alignment horizontal="left" vertical="center" wrapText="1"/>
    </xf>
    <xf numFmtId="0" fontId="11" fillId="2" borderId="13" xfId="1152" applyFont="1" applyFill="1" applyBorder="1" applyAlignment="1">
      <alignment horizontal="left" vertical="center" wrapText="1"/>
    </xf>
    <xf numFmtId="0" fontId="11" fillId="2" borderId="14" xfId="1152" applyFont="1" applyFill="1" applyBorder="1" applyAlignment="1">
      <alignment horizontal="left" vertical="center" wrapText="1"/>
    </xf>
    <xf numFmtId="0" fontId="23" fillId="7" borderId="12" xfId="1156" applyFont="1" applyFill="1" applyBorder="1" applyAlignment="1">
      <alignment horizontal="center" vertical="center"/>
    </xf>
    <xf numFmtId="0" fontId="23" fillId="3" borderId="2" xfId="1106" applyFont="1" applyFill="1" applyBorder="1" applyAlignment="1">
      <alignment horizontal="center" vertical="center" wrapText="1"/>
    </xf>
    <xf numFmtId="0" fontId="23" fillId="3" borderId="14" xfId="1156" applyFont="1" applyFill="1" applyBorder="1" applyAlignment="1">
      <alignment horizontal="center" vertical="center"/>
    </xf>
    <xf numFmtId="0" fontId="23" fillId="4" borderId="2" xfId="1106" applyFont="1" applyFill="1" applyBorder="1" applyAlignment="1">
      <alignment horizontal="center" vertical="center" wrapText="1"/>
    </xf>
    <xf numFmtId="0" fontId="23" fillId="4" borderId="2" xfId="1106" applyFont="1" applyFill="1" applyBorder="1" applyAlignment="1">
      <alignment horizontal="left" vertical="center" wrapText="1"/>
    </xf>
    <xf numFmtId="0" fontId="23" fillId="6" borderId="2" xfId="1156" applyFont="1" applyFill="1" applyBorder="1" applyAlignment="1">
      <alignment horizontal="center" vertical="center"/>
    </xf>
    <xf numFmtId="0" fontId="23" fillId="6" borderId="14" xfId="1156" applyFont="1" applyFill="1" applyBorder="1" applyAlignment="1">
      <alignment horizontal="center" vertical="center"/>
    </xf>
    <xf numFmtId="0" fontId="23" fillId="0" borderId="2" xfId="1106" applyFont="1" applyBorder="1" applyAlignment="1">
      <alignment horizontal="center" vertical="center" wrapText="1"/>
    </xf>
    <xf numFmtId="0" fontId="23" fillId="0" borderId="2" xfId="1106" applyFont="1" applyFill="1" applyBorder="1" applyAlignment="1">
      <alignment horizontal="center" vertical="center"/>
    </xf>
    <xf numFmtId="280" fontId="24" fillId="0" borderId="0" xfId="844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2" fillId="5" borderId="0" xfId="1121" applyFont="1" applyFill="1" applyBorder="1" applyAlignment="1">
      <alignment vertical="center"/>
    </xf>
    <xf numFmtId="0" fontId="30" fillId="5" borderId="0" xfId="1121" applyFont="1" applyFill="1" applyBorder="1" applyAlignment="1">
      <alignment horizontal="left" vertical="center"/>
    </xf>
    <xf numFmtId="0" fontId="3" fillId="5" borderId="0" xfId="1152" applyFont="1" applyFill="1" applyAlignment="1">
      <alignment vertical="center"/>
    </xf>
    <xf numFmtId="339" fontId="3" fillId="5" borderId="0" xfId="1152" applyNumberFormat="1" applyFont="1" applyFill="1" applyAlignment="1">
      <alignment horizontal="right" vertical="center"/>
    </xf>
    <xf numFmtId="0" fontId="3" fillId="5" borderId="0" xfId="1153" applyFont="1" applyFill="1" applyAlignment="1">
      <alignment horizontal="right" vertical="center" indent="1"/>
    </xf>
    <xf numFmtId="0" fontId="3" fillId="5" borderId="0" xfId="1153" applyFont="1" applyFill="1" applyAlignment="1">
      <alignment horizontal="center" vertical="center"/>
    </xf>
    <xf numFmtId="0" fontId="23" fillId="5" borderId="0" xfId="1153" applyFont="1" applyFill="1" applyAlignment="1">
      <alignment vertical="center"/>
    </xf>
    <xf numFmtId="0" fontId="23" fillId="5" borderId="0" xfId="1121" applyFont="1" applyFill="1" applyAlignment="1">
      <alignment vertical="center"/>
    </xf>
    <xf numFmtId="280" fontId="23" fillId="0" borderId="0" xfId="844" applyNumberFormat="1" applyFont="1" applyAlignment="1" applyProtection="1">
      <alignment horizontal="right" vertical="center"/>
    </xf>
  </cellXfs>
  <cellStyles count="13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$" xfId="49"/>
    <cellStyle name="$ w/o $" xfId="50"/>
    <cellStyle name="$_#624" xfId="51"/>
    <cellStyle name="$_#624_C307 MCA PPMR#3 Summary Deck_25.04.07_a" xfId="52"/>
    <cellStyle name="$_#624_NEWEST" xfId="53"/>
    <cellStyle name="$_#624_NEWEST_C307 MCA PPMR#3 Summary Deck_25.04.07_a" xfId="54"/>
    <cellStyle name="$_#624_U204" xfId="55"/>
    <cellStyle name="$_#624_U204_C307 MCA PPMR#3 Summary Deck_25.04.07_a" xfId="56"/>
    <cellStyle name="$_#624_V126HOOD" xfId="57"/>
    <cellStyle name="$_#624_V126HOOD_C307 MCA PPMR#3 Summary Deck_25.04.07_a" xfId="58"/>
    <cellStyle name="$_18_Wheels_Tires" xfId="59"/>
    <cellStyle name="$_2005 U204 PA JAPAN_input" xfId="60"/>
    <cellStyle name="$_2006 P150 2006 _mkteqSum_May_US" xfId="61"/>
    <cellStyle name="$_2006 P150 2006 _mkteqSum_May_US_Official" xfId="62"/>
    <cellStyle name="$_2006 P150 SI-2007 SI_mkteqSum-US" xfId="63"/>
    <cellStyle name="$_Book2" xfId="64"/>
    <cellStyle name="$_Book2_1" xfId="65"/>
    <cellStyle name="$_C307MCA Average Cost_Detail Post PA_PPMR#3" xfId="66"/>
    <cellStyle name="$_Calculations" xfId="67"/>
    <cellStyle name="$_Calculations_C307 MCA PPMR#3 Summary Deck_25.04.07_a" xfId="68"/>
    <cellStyle name="$_check" xfId="69"/>
    <cellStyle name="$_EngComp_NAT_Sep5" xfId="70"/>
    <cellStyle name="$_Equip Adj Vs Highlander and Pilot_v3" xfId="71"/>
    <cellStyle name="$_Explorer Rev Build-up" xfId="72"/>
    <cellStyle name="$_ExplorerMixand rates_USprogram" xfId="73"/>
    <cellStyle name="$_Feb PRC Escape" xfId="74"/>
    <cellStyle name="$_mkt inquiry instructions" xfId="75"/>
    <cellStyle name="$_Panel 2.xls Global Mkt Equation" xfId="76"/>
    <cellStyle name="$_Panel 2.xls Global Mkt EquationAviator" xfId="77"/>
    <cellStyle name="$_Profit Model S389 PA" xfId="78"/>
    <cellStyle name="$_Radios ice packs" xfId="79"/>
    <cellStyle name="$_Revenue Updated" xfId="80"/>
    <cellStyle name="$_Revenue Updated_C307 MCA PPMR#3 Summary Deck_25.04.07_a" xfId="81"/>
    <cellStyle name="$_U.S. Mkt Eq 4-dr Explorer" xfId="82"/>
    <cellStyle name="$_U.S. Mkt Eq 4-dr Explorer PPR Alt 3" xfId="83"/>
    <cellStyle name="$_U204_01M" xfId="84"/>
    <cellStyle name="$_U204_01M_C307 MCA PPMR#3 Summary Deck_25.04.07_a" xfId="85"/>
    <cellStyle name="$_U251 4 door Explorer Info to Profit" xfId="86"/>
    <cellStyle name="$_U251 Pre-SI Market Inquiry(incl mktequ,ex sumry, etc)" xfId="87"/>
    <cellStyle name="$_U251_PA_Series_final_dec7" xfId="88"/>
    <cellStyle name="$_Update Detail" xfId="89"/>
    <cellStyle name="$_US - Roll Sheet Post &lt;PA&gt;" xfId="90"/>
    <cellStyle name="$_US Avg Rev Post &lt;PA&gt;" xfId="91"/>
    <cellStyle name="$_Variance- SI vs SC" xfId="92"/>
    <cellStyle name="$_WDMO 07MY Mix Rate  Equip Rev by Region11" xfId="93"/>
    <cellStyle name="$_WDMO Market Inquiry Explorer U251" xfId="94"/>
    <cellStyle name="$_WDMO Market Inquiry Explorer U251-Ver. Final" xfId="95"/>
    <cellStyle name="$0" xfId="96"/>
    <cellStyle name="$0 2" xfId="97"/>
    <cellStyle name="$0.0" xfId="98"/>
    <cellStyle name="$0.0 2" xfId="99"/>
    <cellStyle name="$0.00" xfId="100"/>
    <cellStyle name="$0.00 2" xfId="101"/>
    <cellStyle name="$0_!!!GO" xfId="102"/>
    <cellStyle name="$one" xfId="103"/>
    <cellStyle name="$two" xfId="104"/>
    <cellStyle name="%" xfId="105"/>
    <cellStyle name="%_C307MCA Average Cost_Detail Post PA_PPMR#3" xfId="106"/>
    <cellStyle name="%0" xfId="107"/>
    <cellStyle name="%0 2" xfId="108"/>
    <cellStyle name="%0.0" xfId="109"/>
    <cellStyle name="%0.0 2" xfId="110"/>
    <cellStyle name="%0_!!!GO" xfId="111"/>
    <cellStyle name="%one" xfId="112"/>
    <cellStyle name="%two" xfId="113"/>
    <cellStyle name="??_kc-elec system check list" xfId="114"/>
    <cellStyle name="?…‹??O‚e [0.00]_!!!GO" xfId="115"/>
    <cellStyle name="?…‹??O‚e_!!!GO" xfId="116"/>
    <cellStyle name="’E‰Y [0.00]_!!!GO" xfId="117"/>
    <cellStyle name="’Ê‰Ý [0.00]_!!!GO" xfId="118"/>
    <cellStyle name="’E‰Y [0.00]_!!!GO 10" xfId="119"/>
    <cellStyle name="’E‰Y_!!!GO" xfId="120"/>
    <cellStyle name="’Ê‰Ý_!!!GO" xfId="121"/>
    <cellStyle name="’E‰Y_!!!GO 10" xfId="122"/>
    <cellStyle name="¤@¯EVa. Vol and seg" xfId="123"/>
    <cellStyle name="¤@¯ë_Va. Vol and seg" xfId="124"/>
    <cellStyle name="¤@¯EVa. Vol and seg" xfId="125"/>
    <cellStyle name="¥" xfId="126"/>
    <cellStyle name="¥_98aust4" xfId="127"/>
    <cellStyle name="¥_98austact" xfId="128"/>
    <cellStyle name="¥_98ftc12" xfId="129"/>
    <cellStyle name="¥_99ADR" xfId="130"/>
    <cellStyle name="¥_99aust" xfId="131"/>
    <cellStyle name="¥_99ec" xfId="132"/>
    <cellStyle name="¥_99ecadd" xfId="133"/>
    <cellStyle name="¥_99pr623" xfId="134"/>
    <cellStyle name="¥_99pr623c" xfId="135"/>
    <cellStyle name="¥_99PRICE" xfId="136"/>
    <cellStyle name="¥_99SUM" xfId="137"/>
    <cellStyle name="¥_Italy-TransPrice" xfId="138"/>
    <cellStyle name="¥_J97FT623" xfId="139"/>
    <cellStyle name="¥_J97FTC_1" xfId="140"/>
    <cellStyle name="¥_JANPRIC2" xfId="141"/>
    <cellStyle name="¥_JANPRIC2_1" xfId="142"/>
    <cellStyle name="¥_newadr2" xfId="143"/>
    <cellStyle name="¥_PRICEADR" xfId="144"/>
    <cellStyle name="¥_PRICEADR_1" xfId="145"/>
    <cellStyle name="¥_PRICEEC" xfId="146"/>
    <cellStyle name="¥_PRICEEC_1" xfId="147"/>
    <cellStyle name="¥_WDMO399" xfId="148"/>
    <cellStyle name="=C:\WINDOWS\SYSTEM32\COMMAND.COM" xfId="149"/>
    <cellStyle name="•\Ž¦Ï‚Ý‚ÌƒnƒCƒp[ƒŠƒ“ƒN" xfId="150"/>
    <cellStyle name="•W?€_!!!GO" xfId="151"/>
    <cellStyle name="•W?_!!!GO" xfId="152"/>
    <cellStyle name="•W€_!!!GO" xfId="153"/>
    <cellStyle name="•W_!!!GO" xfId="154"/>
    <cellStyle name="•W€_#13 7.4.97 " xfId="155"/>
    <cellStyle name="\¦ÏÝÌnCp[N" xfId="156"/>
    <cellStyle name="ÊÝ [0.00]_#13 7.4.97 " xfId="157"/>
    <cellStyle name="ÊÝ_#13 7.4.97 " xfId="158"/>
    <cellStyle name="nCp[N" xfId="159"/>
    <cellStyle name="W_#13 7.4.97 " xfId="160"/>
    <cellStyle name="0" xfId="161"/>
    <cellStyle name="0 2" xfId="162"/>
    <cellStyle name="0.0" xfId="163"/>
    <cellStyle name="0.0 2" xfId="164"/>
    <cellStyle name="0.00" xfId="165"/>
    <cellStyle name="0_!!!GO" xfId="166"/>
    <cellStyle name="0_!!!GO 2" xfId="167"/>
    <cellStyle name="0_!!!GO_1" xfId="168"/>
    <cellStyle name="0_!!!GO_Aviator Contribution Cost Walk" xfId="169"/>
    <cellStyle name="0_!!!GO_C307MCA Average Cost_Detail Post PA_PPMR#3" xfId="170"/>
    <cellStyle name="0_02_01 NACBGTotal" xfId="171"/>
    <cellStyle name="0_02_01 NACBGTotal 2" xfId="172"/>
    <cellStyle name="0_02_01 NACBGTotal_C307MCA Average Cost_Detail Post PA_PPMR#3" xfId="173"/>
    <cellStyle name="0_0214 DRL 650 Review" xfId="174"/>
    <cellStyle name="0_02-All-In-Cy-Facer 1f #2" xfId="175"/>
    <cellStyle name="0_02-All-In-Cy-Facer 1f #2 2" xfId="176"/>
    <cellStyle name="0_03-03-04 Roadmap vs CD340 PA Roadmap Variance" xfId="177"/>
    <cellStyle name="0_03-03-04 Roadmap vs SI Roadmap Variance" xfId="178"/>
    <cellStyle name="0_03-03-04 Status vs CD340 PA Status Variance" xfId="179"/>
    <cellStyle name="0_03-03-04 Status vs SI Status Variance" xfId="180"/>
    <cellStyle name="0_04 EN PA Investment" xfId="181"/>
    <cellStyle name="0_08-03-04 Roadmap vs CD340 PA Roadmap Variance" xfId="182"/>
    <cellStyle name="0_08-03-04 Roadmap vs SI Roadmap Variance" xfId="183"/>
    <cellStyle name="0_08-03-04 Status vs CD340 PA Status Variance" xfId="184"/>
    <cellStyle name="0_08-03-04 Status vs SI Status Variance" xfId="185"/>
    <cellStyle name="0_08-03-04 vs 22-10-03 prior Roadmap" xfId="186"/>
    <cellStyle name="0_08-03-04 vs 22-10-03 prior Status" xfId="187"/>
    <cellStyle name="0_0815 OCM" xfId="188"/>
    <cellStyle name="0_10 April SOMP Glidepathl" xfId="189"/>
    <cellStyle name="0_12+0+12 LM Attach 4's" xfId="190"/>
    <cellStyle name="0_2.3L DISI vs. 2.0L DISI TC v3" xfId="191"/>
    <cellStyle name="0_2.3L DISI vs. 2.0L DISI TC v3 2" xfId="192"/>
    <cellStyle name="0_2.3L DISI vs. 2.0L DISI TC v5" xfId="193"/>
    <cellStyle name="0_2.3L DISI vs. 2.0L DISI TC v5 2" xfId="194"/>
    <cellStyle name="0_2000 Business Plan (93)" xfId="195"/>
    <cellStyle name="0_2000 Business Plan (93) rev2" xfId="196"/>
    <cellStyle name="0_2000 Business Plan (93) rev5" xfId="197"/>
    <cellStyle name="0_2001 0+12 forecast support 2-24-01" xfId="198"/>
    <cellStyle name="0_2001 BP Summary" xfId="199"/>
    <cellStyle name="0_2001 BP v1" xfId="200"/>
    <cellStyle name="0_2001 Cost Challenge" xfId="201"/>
    <cellStyle name="0_2001 NAC Functional Headcount Commitment Levels Annual Avg as of 7_19_01_Other Detail" xfId="202"/>
    <cellStyle name="0_2001 Summary_Sep25" xfId="203"/>
    <cellStyle name="0_2001.Commitment.PSC.Review.112900.v1" xfId="204"/>
    <cellStyle name="0_2001.CPU.walk" xfId="205"/>
    <cellStyle name="0_2001A PCB Facer 300701" xfId="206"/>
    <cellStyle name="0_2001A PCB Facer EXTERNAL 010801" xfId="207"/>
    <cellStyle name="0_2001A Program Input_aligned_4drfeb05" xfId="208"/>
    <cellStyle name="0_2001Forecast" xfId="209"/>
    <cellStyle name="0_2001PCPa10_TS" xfId="210"/>
    <cellStyle name="0_2002 Pers Target 8_1_01" xfId="211"/>
    <cellStyle name="0_2002 Segmentation Preliminary Deck 6-5-02" xfId="212"/>
    <cellStyle name="0_2003-4-1 CAP - CY -  HPU Report3" xfId="213"/>
    <cellStyle name="0_2004 en114  (PA) 10-24-01" xfId="214"/>
    <cellStyle name="0_2005 U204 CC Market Inquiry 5 22 03" xfId="215"/>
    <cellStyle name="0_2005 U204 CC Market Inquiry info for major mrkts (Mexico)" xfId="216"/>
    <cellStyle name="0_20050603 CD340 Series Euro Spec Final" xfId="217"/>
    <cellStyle name="0_2005¼MY Summary" xfId="218"/>
    <cellStyle name="0_20051129 CD340 Series by Market" xfId="219"/>
    <cellStyle name="0_2006 F236 SI Submission SBU" xfId="220"/>
    <cellStyle name="0_2006 F236 SI Submission SBU_C307 MCA PPMR#3 Summary Deck_25.04.07_a" xfId="221"/>
    <cellStyle name="0_2006 P150 2006 _mkteqSum_May_US" xfId="222"/>
    <cellStyle name="0_2-10 Forecast 03142001r" xfId="223"/>
    <cellStyle name="0_21-11 Brief de Funès 3" xfId="224"/>
    <cellStyle name="0_21-11 Final Pricing Y" xfId="225"/>
    <cellStyle name="0_21F" xfId="226"/>
    <cellStyle name="0_21F 2" xfId="227"/>
    <cellStyle name="0_22-01 Snap B256" xfId="228"/>
    <cellStyle name="0_22-03 PPMR B256 ST" xfId="229"/>
    <cellStyle name="0_22-04 KA 2003 MY" xfId="230"/>
    <cellStyle name="0_22-05 Snap" xfId="231"/>
    <cellStyle name="0_22-06 PPM Ka-Fiesta Puma" xfId="232"/>
    <cellStyle name="0_22-06 SNAP" xfId="233"/>
    <cellStyle name="0_22-09 Simu X Trend" xfId="234"/>
    <cellStyle name="0_22-10 SNAP" xfId="235"/>
    <cellStyle name="0_22-10-03-PA-CD340v0" xfId="236"/>
    <cellStyle name="0_22-11 PPM Ka Fiesta Fusion" xfId="237"/>
    <cellStyle name="0_22-11 SNAP" xfId="238"/>
    <cellStyle name="0_22-12 FP B226 +" xfId="239"/>
    <cellStyle name="0_22-12 FP B226 + FoE" xfId="240"/>
    <cellStyle name="0_22-12 Pricing Paper X-Trend" xfId="241"/>
    <cellStyle name="0_22-12 X-Trend Mixes (option + entity)" xfId="242"/>
    <cellStyle name="0_23-02 Fusion vs Meriva" xfId="243"/>
    <cellStyle name="0_23-02 Snap Meriva" xfId="244"/>
    <cellStyle name="0_23-03 TARIFS" xfId="245"/>
    <cellStyle name="0_23-03-04 Roadmap vs CD340 PA Roadmap Variance" xfId="246"/>
    <cellStyle name="0_23-03-04 Roadmap vs SI Roadmap Variance" xfId="247"/>
    <cellStyle name="0_23-03-04 Status vs CD340 PA Status Variance" xfId="248"/>
    <cellStyle name="0_23-03-04 Status vs SI Status Variance" xfId="249"/>
    <cellStyle name="0_23-03-04 vs prior Roadmap" xfId="250"/>
    <cellStyle name="0_23-03-04 vs prior Status" xfId="251"/>
    <cellStyle name="0_23-04 Fusion et Compétition" xfId="252"/>
    <cellStyle name="0_23-04 Fusion vs Meriva" xfId="253"/>
    <cellStyle name="0_24-03-04 Roadmap vs CD340 PA Roadmap Variance" xfId="254"/>
    <cellStyle name="0_24-03-04 Roadmap vs SI Roadmap Variance" xfId="255"/>
    <cellStyle name="0_24-03-04 Status vs CD340 PA Status Variance" xfId="256"/>
    <cellStyle name="0_24-03-04 Status vs SI Status Variance" xfId="257"/>
    <cellStyle name="0_24-03-04 vs prior Roadmap" xfId="258"/>
    <cellStyle name="0_24-03-04 vs prior Status" xfId="259"/>
    <cellStyle name="0_25 mkts only -- 22-10 vs 13-10 Roadmap" xfId="260"/>
    <cellStyle name="0_26-03-04-SoMP-CD340v0" xfId="261"/>
    <cellStyle name="0_27-04-04-SoMP-CD340v0" xfId="262"/>
    <cellStyle name="0_638 CostPerf" xfId="263"/>
    <cellStyle name="0_651 stamping.backup" xfId="264"/>
    <cellStyle name="0_7+5September5_OCM" xfId="265"/>
    <cellStyle name="0_75 Forecast1" xfId="266"/>
    <cellStyle name="0_8+4 to 12+0" xfId="267"/>
    <cellStyle name="0_8+4 to 12+0_C307 MCA PPMR#3 Summary Deck_25.04.07_a" xfId="268"/>
    <cellStyle name="0_9 + 3 Final_OCM_Oct17_(AccrNotDelayed)" xfId="269"/>
    <cellStyle name="0_96 Plan" xfId="270"/>
    <cellStyle name="0_97BUSPLN" xfId="271"/>
    <cellStyle name="0_99A Compact" xfId="272"/>
    <cellStyle name="0_99A Sub-Compact" xfId="273"/>
    <cellStyle name="0_a_CD34x TIB database" xfId="274"/>
    <cellStyle name="0_Assembly Risks and Opps 210 v2" xfId="275"/>
    <cellStyle name="0_Assembly Risks and Opps 48.v2" xfId="276"/>
    <cellStyle name="0_Attach_16_C214 MCA_Analyst Friend" xfId="277"/>
    <cellStyle name="0_Attach_17_C214 MCA_2006A FPV" xfId="278"/>
    <cellStyle name="0_Attachment3" xfId="279"/>
    <cellStyle name="0_AUGUST LVC REPORT1" xfId="280"/>
    <cellStyle name="0_AvgRev_U388_SA_Aug18" xfId="281"/>
    <cellStyle name="0_Aviator Contribution Cost Walk" xfId="282"/>
    <cellStyle name="0_Aviator-PaymentWalks" xfId="283"/>
    <cellStyle name="0_AviatorU251-SISC-VMUpdate" xfId="284"/>
    <cellStyle name="0_B Car VLR Deck May 27 v101" xfId="285"/>
    <cellStyle name="0_B Car VLR Deck May 27 v11" xfId="286"/>
    <cellStyle name="0_B.Clemens.Backup.v3" xfId="287"/>
    <cellStyle name="0_B226 2004.5-2005MY Tracking Page version V1.0" xfId="288"/>
    <cellStyle name="0_b256-257 2004(1).5-2005my tracking page release 2.0" xfId="289"/>
    <cellStyle name="0_B2xx Profits Update - May 2 2003 (MASTER INCL BACKUP)" xfId="290"/>
    <cellStyle name="0_Backup of na production volumes" xfId="291"/>
    <cellStyle name="0_BE146UPP-Oct" xfId="292"/>
    <cellStyle name="0_bf101001" xfId="293"/>
    <cellStyle name="0_Big graph" xfId="294"/>
    <cellStyle name="0_Big graph_C307MCA Average Cost_Detail Post PA_PPMR#3" xfId="295"/>
    <cellStyle name="0_Big graph_Page 1f" xfId="296"/>
    <cellStyle name="0_Big graph_Page 1f_C307MCA Average Cost_Detail Post PA_PPMR#3" xfId="297"/>
    <cellStyle name="0_Book1" xfId="298"/>
    <cellStyle name="0_Book1_1" xfId="299"/>
    <cellStyle name="0_Book1_Book31" xfId="300"/>
    <cellStyle name="0_Book1_C307 MCA PPMR#3 Summary Deck_25.04.07_a" xfId="301"/>
    <cellStyle name="0_Book1_C307MCA Average Cost_Detail Post PA_PPMR#3" xfId="302"/>
    <cellStyle name="0_Book12" xfId="303"/>
    <cellStyle name="0_Book2" xfId="304"/>
    <cellStyle name="0_Book2_Book31" xfId="305"/>
    <cellStyle name="0_Book2_C307MCA Average Cost_Detail Post PA_PPMR#3" xfId="306"/>
    <cellStyle name="0_Book3" xfId="307"/>
    <cellStyle name="0_Book31" xfId="308"/>
    <cellStyle name="0_Book31_1" xfId="309"/>
    <cellStyle name="0_Book5" xfId="310"/>
    <cellStyle name="0_Business Plan-stamping spending and assets" xfId="311"/>
    <cellStyle name="0_BV226_1120" xfId="312"/>
    <cellStyle name="0_BV226_1120_eng" xfId="313"/>
    <cellStyle name="0_BV226_11201" xfId="314"/>
    <cellStyle name="0_C170 2004MY PPMR#3 Tracking page version 19.0" xfId="315"/>
    <cellStyle name="0_c170 2004my prime tracker pack version 19(1).0" xfId="316"/>
    <cellStyle name="0_C170 Last Job to C307 First Jobpms3" xfId="317"/>
    <cellStyle name="0_C170 MY2004 Main Paper" xfId="318"/>
    <cellStyle name="0_C214 Feature cost" xfId="319"/>
    <cellStyle name="0_c214 Final Pricing Instruction Pack" xfId="320"/>
    <cellStyle name="0_C214 Final Pricing Tracking page release 4.0" xfId="321"/>
    <cellStyle name="0_C214 PPMR#2 Input Form" xfId="322"/>
    <cellStyle name="0_C214 Program Summary 190503" xfId="323"/>
    <cellStyle name="0_C214 Program Summary 291102" xfId="324"/>
    <cellStyle name="0_C214 Projected LJ Material" xfId="325"/>
    <cellStyle name="0_C214 VM Attachment" xfId="326"/>
    <cellStyle name="0_c214ppmr JF1 splitbase0904" xfId="327"/>
    <cellStyle name="0_C214-REV RED-FRA" xfId="328"/>
    <cellStyle name="0_C214VCWalk to CD3xx 260902" xfId="329"/>
    <cellStyle name="0_C214VCWalk to CD3xx latest" xfId="330"/>
    <cellStyle name="0_C307 Cabrio MM 020703" xfId="331"/>
    <cellStyle name="0_C307 Cabrio MM 080703 with Lynx" xfId="332"/>
    <cellStyle name="0_C307 Market InputWorkfile3" xfId="333"/>
    <cellStyle name="0_C307 PPMR#3 Mixes &amp; Prices" xfId="334"/>
    <cellStyle name="0_C307 UPP" xfId="335"/>
    <cellStyle name="0_C3075DR1.6VVT Vs C307 CABRIO JUNE162003" xfId="336"/>
    <cellStyle name="0_C307MCA Average Cost_Detail Post PA_PPMR#3" xfId="337"/>
    <cellStyle name="0_C307one-pager_21 Mkt-on goingexc overlays2" xfId="338"/>
    <cellStyle name="0_C307PPMR#3_1710" xfId="339"/>
    <cellStyle name="0_C307SPORT Vs C307ST_1402" xfId="340"/>
    <cellStyle name="0_C307ST_PPMR#3_fin_summary 080305" xfId="341"/>
    <cellStyle name="0_C394 SI PMM Slides" xfId="342"/>
    <cellStyle name="0_C394 vs. U377" xfId="343"/>
    <cellStyle name="0_cab vs c307 , ka, scenarios and walk" xfId="344"/>
    <cellStyle name="0_cabrio-high level k.o.6" xfId="345"/>
    <cellStyle name="0_cabrio-high level k.o-2" xfId="346"/>
    <cellStyle name="0_cabrio-high level k.o-4" xfId="347"/>
    <cellStyle name="0_Cap-Utilitization VO" xfId="348"/>
    <cellStyle name="0_CC-1" xfId="349"/>
    <cellStyle name="0_CC-1_C307MCA Average Cost_Detail Post PA_PPMR#3" xfId="350"/>
    <cellStyle name="0_CD132 Margin Walk to CD345-221002" xfId="351"/>
    <cellStyle name="0_CD132UPP-Oct" xfId="352"/>
    <cellStyle name="0_CD340 ABS Delivery_Workstreams since SC" xfId="353"/>
    <cellStyle name="0_CD340 Market 1 Pager" xfId="354"/>
    <cellStyle name="0_CD340 SI VLR 2.9.02 " xfId="355"/>
    <cellStyle name="0_CD340_Final Pricing_summary 20MKTs" xfId="356"/>
    <cellStyle name="0_CD340-345 Genk Freight Issue#6 2004-01-16 update" xfId="357"/>
    <cellStyle name="0_CD345 Revenue vs CD132" xfId="358"/>
    <cellStyle name="0_CD345 Y series Strategy 19 04 2006" xfId="359"/>
    <cellStyle name="0_CD378 Mkt Eqn - AC - 5-13-031" xfId="360"/>
    <cellStyle name="0_CD378 Mkt Eqn - S. Smith - 5-29-03" xfId="361"/>
    <cellStyle name="0_CD378 PA1_Options_Comm - AC - 5-22-031" xfId="362"/>
    <cellStyle name="0_CD378VMDraft2" xfId="363"/>
    <cellStyle name="0_CD378VMDraft7Back-up(May 27-2003-50-70milfreshapradjust)" xfId="364"/>
    <cellStyle name="0_CD3xx Variable Marketing Change_rev1a" xfId="365"/>
    <cellStyle name="0_CD3xx Variable Marketing Change_rev1a_C307 MCA PPMR#3 Summary Deck_25.04.07_a" xfId="366"/>
    <cellStyle name="0_commodity_190701" xfId="367"/>
    <cellStyle name="0_commodity_190701 2" xfId="368"/>
    <cellStyle name="0_Consolidators" xfId="369"/>
    <cellStyle name="0_Contr. Margin by series" xfId="370"/>
    <cellStyle name="0_Controllers.Review.CBG" xfId="371"/>
    <cellStyle name="0_Corporate.Review.11+1" xfId="372"/>
    <cellStyle name="0_Corporate.Review.Fcst.9+3" xfId="373"/>
    <cellStyle name="0_Cost Report 2E_TCF" xfId="374"/>
    <cellStyle name="0_Cost.Structure.5+7.FY" xfId="375"/>
    <cellStyle name="0_Cost.Structure.6+6.FY" xfId="376"/>
    <cellStyle name="0_Cost.Structure.7+5.FY" xfId="377"/>
    <cellStyle name="0_Cost.Structure.7+5.FY.v2" xfId="378"/>
    <cellStyle name="0_costs2f" xfId="379"/>
    <cellStyle name="0_Cover" xfId="380"/>
    <cellStyle name="0_Cover_801" xfId="381"/>
    <cellStyle name="0_cover_C307MCA Average Cost_Detail Post PA_PPMR#3" xfId="382"/>
    <cellStyle name="0_Cover1" xfId="383"/>
    <cellStyle name="0_CPT110201" xfId="384"/>
    <cellStyle name="0_CVTemp_02Com" xfId="385"/>
    <cellStyle name="0_CVTemp_02Com 2" xfId="386"/>
    <cellStyle name="0_CVTemp_02Com_C307MCA Average Cost_Detail Post PA_PPMR#3" xfId="387"/>
    <cellStyle name="0_CY2001_Absolute Pagel" xfId="388"/>
    <cellStyle name="0_DEF_FACT (2)" xfId="389"/>
    <cellStyle name="0_DEF_FACT (2) 2" xfId="390"/>
    <cellStyle name="0_DieselStV for MT Review Mar 14" xfId="391"/>
    <cellStyle name="0_DieselStV for MT Review Mar 14 2" xfId="392"/>
    <cellStyle name="0_Dist" xfId="393"/>
    <cellStyle name="0_drl.fpv.backup.v4" xfId="394"/>
    <cellStyle name="0_DRLPJDBC.Review.CBG.Fcst.7+5" xfId="395"/>
    <cellStyle name="0_DRLPJDBC.Review.CBG.Fcst.8+4" xfId="396"/>
    <cellStyle name="0_EAC_U388_SA_Jul28" xfId="397"/>
    <cellStyle name="0_ECM slide" xfId="398"/>
    <cellStyle name="0_ECM_638 Europe" xfId="399"/>
    <cellStyle name="0_ECM_639 Europe" xfId="400"/>
    <cellStyle name="0_ECM_640 Europe" xfId="401"/>
    <cellStyle name="0_Economic Assumptions " xfId="402"/>
    <cellStyle name="0_Engineering facer - may 20" xfId="403"/>
    <cellStyle name="0_EOC Paper 230701_final_4" xfId="404"/>
    <cellStyle name="0_EOC Paper 230701_final_4 2" xfId="405"/>
    <cellStyle name="0_EOC Paper 230701_final_41" xfId="406"/>
    <cellStyle name="0_EOC Paper 230701_final_41 2" xfId="407"/>
    <cellStyle name="0_Escape 07MY HEV SI VM Update 05-27-03" xfId="408"/>
    <cellStyle name="0_ETEC Pictorial sum 151001" xfId="409"/>
    <cellStyle name="0_EUCD Report #2E" xfId="410"/>
    <cellStyle name="0_exh 01 C307ST Financial Summary for April 1st ver03" xfId="411"/>
    <cellStyle name="0_exh 14 ST307_I5_I4_Comparison_0104 reform" xfId="412"/>
    <cellStyle name="0_F236 _SC_ VO Management Review 1-17-03" xfId="413"/>
    <cellStyle name="0_F236 MPIM (SI)6-v2" xfId="414"/>
    <cellStyle name="0_F236 SC 1-15-03 Matrix " xfId="415"/>
    <cellStyle name="0_F236(7) Executive Summary" xfId="416"/>
    <cellStyle name="0_F236_PM_Costs_082002" xfId="417"/>
    <cellStyle name="0_F251 VO Management Review1" xfId="418"/>
    <cellStyle name="0_Fcst.10+2.Detail.Review" xfId="419"/>
    <cellStyle name="0_fcst645_9-25_OCM" xfId="420"/>
    <cellStyle name="0_Feb PRC Escape" xfId="421"/>
    <cellStyle name="0_FENECH" xfId="422"/>
    <cellStyle name="0_FENECH.v2" xfId="423"/>
    <cellStyle name="0_fiesta steel pack details - update(1)" xfId="424"/>
    <cellStyle name="0_Final 2000 Bgt by Qtr" xfId="425"/>
    <cellStyle name="0_finance key assumptions-august" xfId="426"/>
    <cellStyle name="0_Forecast" xfId="427"/>
    <cellStyle name="0_Forecast_57_Prop #644_Aug8Fin" xfId="428"/>
    <cellStyle name="0_Forecast_CBG_Aug21" xfId="429"/>
    <cellStyle name="0_FP2000" xfId="430"/>
    <cellStyle name="0_FR -UPP FINAL PRICING-DEC 2001" xfId="431"/>
    <cellStyle name="0_fra-final pricing -b226-jan2002" xfId="432"/>
    <cellStyle name="0_FR-FINAL PRICING B256-257-NOV2001_revised" xfId="433"/>
    <cellStyle name="0_Functional Staffing Reqmt Allocation_Summ_6_8" xfId="434"/>
    <cellStyle name="0_Germany Fiesta Summary" xfId="435"/>
    <cellStyle name="0_Ground Rules" xfId="436"/>
    <cellStyle name="0_HPV_CPV_Attrition Charts 03-31-03" xfId="437"/>
    <cellStyle name="0_I6 in CD3xx_v6" xfId="438"/>
    <cellStyle name="0_I6 in CD3xx_v6 2" xfId="439"/>
    <cellStyle name="0_IMI 11_21_00Rev1" xfId="440"/>
    <cellStyle name="0_IMI Forecast 638a" xfId="441"/>
    <cellStyle name="0_IMI ForecastTD" xfId="442"/>
    <cellStyle name="0_IMI.020201r" xfId="443"/>
    <cellStyle name="0_IMI.Review.041901.v1" xfId="444"/>
    <cellStyle name="0_IMI.Review.1103" xfId="445"/>
    <cellStyle name="0_IMI.Review.8+4.v2" xfId="446"/>
    <cellStyle name="0_IMI.Review.Fcst.8+4" xfId="447"/>
    <cellStyle name="0_InglisDeck642" xfId="448"/>
    <cellStyle name="0_Instructions" xfId="449"/>
    <cellStyle name="0_Investment Summary" xfId="450"/>
    <cellStyle name="0_Investment Summary_C307 MCA PPMR#3 Summary Deck_25.04.07_a" xfId="451"/>
    <cellStyle name="0_Investment TrackingDetail#17New" xfId="452"/>
    <cellStyle name="0_investment110101" xfId="453"/>
    <cellStyle name="0_IPF ABS answer" xfId="454"/>
    <cellStyle name="0_Jan 7 Presentation" xfId="455"/>
    <cellStyle name="0_JULY CYCLE PLAN ACTIONS" xfId="456"/>
    <cellStyle name="0_June Freeze Status launch Index" xfId="457"/>
    <cellStyle name="0_June Freeze Status launch Index 2" xfId="458"/>
    <cellStyle name="0_June Metrics Summary" xfId="459"/>
    <cellStyle name="0_ka" xfId="460"/>
    <cellStyle name="0_Last Job to Job#1 Walk" xfId="461"/>
    <cellStyle name="0_Last Job to Job#1 Walk111002" xfId="462"/>
    <cellStyle name="0_Launch" xfId="463"/>
    <cellStyle name="0_LaunchBusPlan w 020501cycleplanchanges" xfId="464"/>
    <cellStyle name="0_lincmercury" xfId="465"/>
    <cellStyle name="0_LM_HCWALK" xfId="466"/>
    <cellStyle name="0_LM-ECM slide" xfId="467"/>
    <cellStyle name="0_LMV Revenue vs V191" xfId="468"/>
    <cellStyle name="0_LVC MATERIAL FORECAST 10-12" xfId="469"/>
    <cellStyle name="0_LVC MATERIAL FORECAST 10-16" xfId="470"/>
    <cellStyle name="0_LVC Monthly Budget - Final" xfId="471"/>
    <cellStyle name="0_LVC Monthly Budget With Subtotal" xfId="472"/>
    <cellStyle name="0_LVC Monthly Detail" xfId="473"/>
    <cellStyle name="0_LVC Year-end 2000" xfId="474"/>
    <cellStyle name="0_LVC_ForecastAug08_TKraus_FINAL" xfId="475"/>
    <cellStyle name="0_Management Summary" xfId="476"/>
    <cellStyle name="0_Mar15_glidepath_draft5" xfId="477"/>
    <cellStyle name="0_Market Scope Proposal_rev1" xfId="478"/>
    <cellStyle name="0_May 2001 NAC Functional Budget_Baseline" xfId="479"/>
    <cellStyle name="0_MAY ACTUALS" xfId="480"/>
    <cellStyle name="0_May Functional Personnel Status - Lifestyle Chassis" xfId="481"/>
    <cellStyle name="0_May Functional Personnel Status_Updated With June RMS_Functional May Actuals2" xfId="482"/>
    <cellStyle name="0_METRICS SUMMARY 0702" xfId="483"/>
    <cellStyle name="0_metrics summary2" xfId="484"/>
    <cellStyle name="0_Metrics_Summary" xfId="485"/>
    <cellStyle name="0_Mfg Gateway Consensus Mtg Jan29_V2" xfId="486"/>
    <cellStyle name="0_Mfg.2000BPlan.Review.1030" xfId="487"/>
    <cellStyle name="0_Min Contr Margin_One pager_C214MCA" xfId="488"/>
    <cellStyle name="0_MMT6 PA-12 Panel" xfId="489"/>
    <cellStyle name="0_MntrMrktEq(PA)April14th" xfId="490"/>
    <cellStyle name="0_mnwcst_4_21" xfId="491"/>
    <cellStyle name="0_Module1" xfId="492"/>
    <cellStyle name="0_Mondeo-P-Jan " xfId="493"/>
    <cellStyle name="0_MonthlyMetricsMay-6-15" xfId="494"/>
    <cellStyle name="0_MOT.0502.Review.v1" xfId="495"/>
    <cellStyle name="0_mp&amp;l.PJD.v1" xfId="496"/>
    <cellStyle name="0_MPL.v2" xfId="497"/>
    <cellStyle name="0_mxnc_4_21" xfId="498"/>
    <cellStyle name="0_NA 99 HC Slide" xfId="499"/>
    <cellStyle name="0_NA.Fcst.650" xfId="500"/>
    <cellStyle name="0_NA_Car_Financials_101801_lower volume" xfId="501"/>
    <cellStyle name="0_NAM.PJD.Fcst649.Backup.v2" xfId="502"/>
    <cellStyle name="0_NAMfg.00BPlan.1129.v1" xfId="503"/>
    <cellStyle name="0_NAMfg.00BPlan.1129.v2" xfId="504"/>
    <cellStyle name="0_no empl sales no diesel" xfId="505"/>
    <cellStyle name="0_Nov27_PWL_Pkg_Jan12Update_ofMat'l_Page" xfId="506"/>
    <cellStyle name="0_Oakville_mop" xfId="507"/>
    <cellStyle name="0_Oakville_mop_C307 MCA PPMR#3 Summary Deck_25.04.07_a" xfId="508"/>
    <cellStyle name="0_P221 Base Configurations - all configs 2-14-03 Forecast v3" xfId="509"/>
    <cellStyle name="0_P221 VM Summary9  for MO" xfId="510"/>
    <cellStyle name="0_P2f" xfId="511"/>
    <cellStyle name="0_P2f 2" xfId="512"/>
    <cellStyle name="0_Page 1f" xfId="513"/>
    <cellStyle name="0_Page 1f_C307MCA Average Cost_Detail Post PA_PPMR#3" xfId="514"/>
    <cellStyle name="0_Panel 2.xls Global Mkt Equation" xfId="515"/>
    <cellStyle name="0_PJD review" xfId="516"/>
    <cellStyle name="0_PJD Review June 17" xfId="517"/>
    <cellStyle name="0_PJD.Fcst651.2+10.R&amp;O.v1" xfId="518"/>
    <cellStyle name="0_PJD.Fcst652.3+9.R&amp;O.v1" xfId="519"/>
    <cellStyle name="0_PJD.Final.v5" xfId="520"/>
    <cellStyle name="0_PJD.MOT.032801" xfId="521"/>
    <cellStyle name="0_PJDDRL.Forecast.Detail.Review" xfId="522"/>
    <cellStyle name="0_PMM Slides  09102002" xfId="523"/>
    <cellStyle name="0_PMM Slides latest 23 Oct" xfId="524"/>
    <cellStyle name="0_Position B256 &amp; 226" xfId="525"/>
    <cellStyle name="0_positionFOF-Qtr1-2001" xfId="526"/>
    <cellStyle name="0_PPMR Revenues_Walk to PA" xfId="527"/>
    <cellStyle name="0_PPMR#3 Busuness case revised UK" xfId="528"/>
    <cellStyle name="0_PPMR2responsefile" xfId="529"/>
    <cellStyle name="0_Prelim BP" xfId="530"/>
    <cellStyle name="0_Pricing Paper Tracking Page - C214 PPMR#3" xfId="531"/>
    <cellStyle name="0_PricingPaper" xfId="532"/>
    <cellStyle name="0_Profit Model C307 ST - PA final vs SI - EOC" xfId="533"/>
    <cellStyle name="0_Profit Model S389 PA" xfId="534"/>
    <cellStyle name="0_Program metrics 251102" xfId="535"/>
    <cellStyle name="0_Program metrics 251102 2" xfId="536"/>
    <cellStyle name="0_program_volumes_010302" xfId="537"/>
    <cellStyle name="0_promatrix3" xfId="538"/>
    <cellStyle name="0_PT load for CD3xx average model mktg mix of 2002.10.22 Av Cycle" xfId="539"/>
    <cellStyle name="0_PT load for CD3xx average model mktg mix of 2002.10.22 Job#1" xfId="540"/>
    <cellStyle name="0_pto.DL detail fcst 3_20_10" xfId="541"/>
    <cellStyle name="0_PTxFord brand line up_25April01" xfId="542"/>
    <cellStyle name="0_Ranger Input_Residuals_May" xfId="543"/>
    <cellStyle name="0_Recipients" xfId="544"/>
    <cellStyle name="0_Retail and Wholesale Summary 2002B Published" xfId="545"/>
    <cellStyle name="0_Rev Redns Explanation Sheet" xfId="546"/>
    <cellStyle name="0_Rev. Euro Stat" xfId="547"/>
    <cellStyle name="0_Revenue Adjustments 2004" xfId="548"/>
    <cellStyle name="0_Review Agenda" xfId="549"/>
    <cellStyle name="0_revised commitment summary AC" xfId="550"/>
    <cellStyle name="0_rf102201" xfId="551"/>
    <cellStyle name="0_S389 Profit Model PA - August 6, 2004 old style" xfId="552"/>
    <cellStyle name="0_S389 SOMP Report 2004-07-051" xfId="553"/>
    <cellStyle name="0_Salary Headcount" xfId="554"/>
    <cellStyle name="0_Salary Headcount_Book31" xfId="555"/>
    <cellStyle name="0_SAV Revenue vs CD132" xfId="556"/>
    <cellStyle name="0_SC CD345 03-03-04" xfId="557"/>
    <cellStyle name="0_SC CD345 23-03-04 v0 cfe" xfId="558"/>
    <cellStyle name="0_SC CD345 24-03-04 v0" xfId="559"/>
    <cellStyle name="0_SI Revenue Charts_021002a" xfId="560"/>
    <cellStyle name="0_SI Revenue Charts_090902" xfId="561"/>
    <cellStyle name="0_SI TFLE status" xfId="562"/>
    <cellStyle name="0_s-o-s_FoF_pa" xfId="563"/>
    <cellStyle name="0_South america" xfId="564"/>
    <cellStyle name="0_South america Metrics for MS" xfId="565"/>
    <cellStyle name="0_Spec _ Market InputFOF-revised version" xfId="566"/>
    <cellStyle name="0_ST Input File (Feb 12 2003 VLR)" xfId="567"/>
    <cellStyle name="0_ST Price Spider" xfId="568"/>
    <cellStyle name="0_Stage V Ph 1 Dsl Tracking Charts" xfId="569"/>
    <cellStyle name="0_Stage V Ph 1 Dsl Tracking Charts 2" xfId="570"/>
    <cellStyle name="0_Stage V Ph 1 Dsl Tracking Charts v2" xfId="571"/>
    <cellStyle name="0_Stage V Ph 1 Dsl Tracking Charts v2 2" xfId="572"/>
    <cellStyle name="0_Stair_PA2_" xfId="573"/>
    <cellStyle name="0_stamping spending &amp; assets" xfId="574"/>
    <cellStyle name="0_STlatest2" xfId="575"/>
    <cellStyle name="0_Sub B" xfId="576"/>
    <cellStyle name="0_Sub B  B Car Cycle Plan Facer" xfId="577"/>
    <cellStyle name="0_Sub B  B Car Cycle Plan Facer 2" xfId="578"/>
    <cellStyle name="0_Sub B_1" xfId="579"/>
    <cellStyle name="0_Sub B_1_C307MCA Average Cost_Detail Post PA_PPMR#3" xfId="580"/>
    <cellStyle name="0_Sub B_1_Page 1f" xfId="581"/>
    <cellStyle name="0_Sub B_1_Page 1f_C307MCA Average Cost_Detail Post PA_PPMR#3" xfId="582"/>
    <cellStyle name="0_Sub B_C307MCA Average Cost_Detail Post PA_PPMR#3" xfId="583"/>
    <cellStyle name="0_Sub B_Page 1f" xfId="584"/>
    <cellStyle name="0_Sub B_Page 1f_C307MCA Average Cost_Detail Post PA_PPMR#3" xfId="585"/>
    <cellStyle name="0_Submission1" xfId="586"/>
    <cellStyle name="0_Summary" xfId="587"/>
    <cellStyle name="0_Summary Forecast" xfId="588"/>
    <cellStyle name="0_Summary of PT Mix FPV 7.3 (revised mixes) 2002.10.15" xfId="589"/>
    <cellStyle name="0_Summary_C307MCA Average Cost_Detail Post PA_PPMR#3" xfId="590"/>
    <cellStyle name="0_Summary_page" xfId="591"/>
    <cellStyle name="0_summary1" xfId="592"/>
    <cellStyle name="0_test-profit" xfId="593"/>
    <cellStyle name="0_Total" xfId="594"/>
    <cellStyle name="0_Total.Mfg.v2.4+8.Update" xfId="595"/>
    <cellStyle name="0_Total_Book31" xfId="596"/>
    <cellStyle name="0_Totals" xfId="597"/>
    <cellStyle name="0_U.S. Economics" xfId="598"/>
    <cellStyle name="0_U.S. Seg  Feedback form.2002A Key Const. Workplan.Final" xfId="599"/>
    <cellStyle name="0_U204 2005MY  update2_May-2003" xfId="600"/>
    <cellStyle name="0_U204 SI Update Analysis1" xfId="601"/>
    <cellStyle name="0_U204 Si VM Update 5-23-03" xfId="602"/>
    <cellStyle name="0_U251 Aviator Info_to_ProfitsMarch32" xfId="603"/>
    <cellStyle name="0_U251 Aviator Mkt Eq_PA_newseries" xfId="604"/>
    <cellStyle name="0_U251 base array proposal" xfId="605"/>
    <cellStyle name="0_U251 Labor Summary for Russo Review (2.3.03)" xfId="606"/>
    <cellStyle name="0_U251 PA VO Mgt Review" xfId="607"/>
    <cellStyle name="0_U251_Mountaineer_Market Equation" xfId="608"/>
    <cellStyle name="0_U251Aviator_PMRM" xfId="609"/>
    <cellStyle name="0_U251meeting" xfId="610"/>
    <cellStyle name="0_U251meeting1" xfId="611"/>
    <cellStyle name="0_U251-PA-Update-Submitted-w-VolARSUpdates" xfId="612"/>
    <cellStyle name="0_U251PriceWalk" xfId="613"/>
    <cellStyle name="0_U251-UpdatedMarketEquation(Feb04Update)" xfId="614"/>
    <cellStyle name="0_U293 SI VM Update 5-28-03" xfId="615"/>
    <cellStyle name="0_U368_369Spider_Feb4" xfId="616"/>
    <cellStyle name="0_U368_SA_Loeffler Review 6-19-03" xfId="617"/>
    <cellStyle name="0_U369TrimSeriesContent_Feb4" xfId="618"/>
    <cellStyle name="0_U374_VCompet_May13" xfId="619"/>
    <cellStyle name="0_U374TrimSeriesContent_May13" xfId="620"/>
    <cellStyle name="0_Updated 'arrows' Sep 9 v11" xfId="621"/>
    <cellStyle name="0_V1845UPP-Oct" xfId="622"/>
    <cellStyle name="0_V191 UPP Oct " xfId="623"/>
    <cellStyle name="0_v7 VW proposal 3rd round" xfId="624"/>
    <cellStyle name="0_Veh Vol Mtg Constituents.2001A" xfId="625"/>
    <cellStyle name="0_VehPerfSumm" xfId="626"/>
    <cellStyle name="0_VendorToolingTracking1" xfId="627"/>
    <cellStyle name="0_VendorToolingWalk2711" xfId="628"/>
    <cellStyle name="0_Version 1.0" xfId="629"/>
    <cellStyle name="0_Version 1.12" xfId="630"/>
    <cellStyle name="0_Version 1.2" xfId="631"/>
    <cellStyle name="0_Version 1.2 Rate 2002 - revised input @2002 #657" xfId="632"/>
    <cellStyle name="0_VM input Template" xfId="633"/>
    <cellStyle name="0_VM-RAs page" xfId="634"/>
    <cellStyle name="0_VMrequest Final pricing" xfId="635"/>
    <cellStyle name="0_VMrequestPPMR#3" xfId="636"/>
    <cellStyle name="0_VO Management Review Template - F236" xfId="637"/>
    <cellStyle name="0_VO Status 10-07-02" xfId="638"/>
    <cellStyle name="0_Volume" xfId="639"/>
    <cellStyle name="0_Volume &amp; Var. Marketing Details" xfId="640"/>
    <cellStyle name="0_Volume.Summary.3+9" xfId="641"/>
    <cellStyle name="0_VT.Fuel.Steering.Wheels" xfId="642"/>
    <cellStyle name="0_Walk _FS_Budget_CurrentFcsts" xfId="643"/>
    <cellStyle name="0_Walk _FS_Budget_CurrentFcsts_C307 MCA PPMR#3 Summary Deck_25.04.07_a" xfId="644"/>
    <cellStyle name="0_WLI Cycle Plan Graph A" xfId="645"/>
    <cellStyle name="0_WLI Cycle Plan Graph A 2" xfId="646"/>
    <cellStyle name="0_Worksheet in 2002AFSPickupSegmentationOnly" xfId="647"/>
    <cellStyle name="0_XLS vehicle spec data" xfId="648"/>
    <cellStyle name="0_XX97CALB" xfId="649"/>
    <cellStyle name="0_XX97CALB_Book31" xfId="650"/>
    <cellStyle name="0_XX98CALB" xfId="651"/>
    <cellStyle name="0_XX98CALB_ATO_ROADMAP12" xfId="652"/>
    <cellStyle name="0_XX98CALB_Aviator Contribution Cost Walk" xfId="653"/>
    <cellStyle name="0_XX98CALB_Book31" xfId="654"/>
    <cellStyle name="0_XX98CALB_C307 MCA PPMR#3 Summary Deck_25.04.07_a" xfId="655"/>
    <cellStyle name="0_Year.Year.Summary" xfId="656"/>
    <cellStyle name="0_YOY.CPU.Walk" xfId="657"/>
    <cellStyle name="1" xfId="658"/>
    <cellStyle name="1 2" xfId="659"/>
    <cellStyle name="1_1" xfId="660"/>
    <cellStyle name="1_1 2" xfId="661"/>
    <cellStyle name="1_1_1" xfId="662"/>
    <cellStyle name="1_1_1 2" xfId="663"/>
    <cellStyle name="1_1_1_C307 MCA PPMR#3 Summary Deck_25.04.07_a" xfId="664"/>
    <cellStyle name="1_1_1_D&amp;A" xfId="665"/>
    <cellStyle name="1_1_1_D&amp;A 2" xfId="666"/>
    <cellStyle name="1_1_1_D&amp;A_C307 MCA PPMR#3 Summary Deck_25.04.07_a" xfId="667"/>
    <cellStyle name="1_1_1_D&amp;A_SI TFLE status" xfId="668"/>
    <cellStyle name="1_1_1_Master_StatusCharts_39adj" xfId="669"/>
    <cellStyle name="1_1_1_Master_StatusCharts_39adj 2" xfId="670"/>
    <cellStyle name="1_1_1_Master_StatusCharts_39adj_C307 MCA PPMR#3 Summary Deck_25.04.07_a" xfId="671"/>
    <cellStyle name="1_1_1_Master_StatusCharts_39adj_SI TFLE status" xfId="672"/>
    <cellStyle name="1_1_1_SI TFLE status" xfId="673"/>
    <cellStyle name="1_1_D&amp;A" xfId="674"/>
    <cellStyle name="1_1_D&amp;A 2" xfId="675"/>
    <cellStyle name="1_1_Master_StatusCharts_39adj" xfId="676"/>
    <cellStyle name="1_1_Master_StatusCharts_39adj 2" xfId="677"/>
    <cellStyle name="1_D&amp;A" xfId="678"/>
    <cellStyle name="1_D&amp;A 2" xfId="679"/>
    <cellStyle name="1_Master_StatusCharts_39adj" xfId="680"/>
    <cellStyle name="1_Master_StatusCharts_39adj 2" xfId="681"/>
    <cellStyle name="1_Summary L" xfId="682"/>
    <cellStyle name="1_Summary L 2" xfId="683"/>
    <cellStyle name="1_Summary L_C307 MCA PPMR#3 Summary Deck_25.04.07_a" xfId="684"/>
    <cellStyle name="1_Summary L_D&amp;A" xfId="685"/>
    <cellStyle name="1_Summary L_D&amp;A 2" xfId="686"/>
    <cellStyle name="1_Summary L_D&amp;A_C307 MCA PPMR#3 Summary Deck_25.04.07_a" xfId="687"/>
    <cellStyle name="1_Summary L_D&amp;A_SI TFLE status" xfId="688"/>
    <cellStyle name="1_Summary L_Master_StatusCharts_39adj" xfId="689"/>
    <cellStyle name="1_Summary L_Master_StatusCharts_39adj 2" xfId="690"/>
    <cellStyle name="1_Summary L_Master_StatusCharts_39adj_C307 MCA PPMR#3 Summary Deck_25.04.07_a" xfId="691"/>
    <cellStyle name="1_Summary L_Master_StatusCharts_39adj_SI TFLE status" xfId="692"/>
    <cellStyle name="1_Summary L_SI TFLE status" xfId="693"/>
    <cellStyle name="20% - Акцент1" xfId="694"/>
    <cellStyle name="20% - Акцент2" xfId="695"/>
    <cellStyle name="20% - Акцент3" xfId="696"/>
    <cellStyle name="20% - Акцент4" xfId="697"/>
    <cellStyle name="20% - Акцент5" xfId="698"/>
    <cellStyle name="20% - Акцент6" xfId="699"/>
    <cellStyle name="40% - Акцент1" xfId="700"/>
    <cellStyle name="40% - Акцент2" xfId="701"/>
    <cellStyle name="40% - Акцент3" xfId="702"/>
    <cellStyle name="40% - Акцент4" xfId="703"/>
    <cellStyle name="40% - Акцент5" xfId="704"/>
    <cellStyle name="40% - Акцент6" xfId="705"/>
    <cellStyle name="60% - Акцент1" xfId="706"/>
    <cellStyle name="60% - Акцент2" xfId="707"/>
    <cellStyle name="60% - Акцент3" xfId="708"/>
    <cellStyle name="60% - Акцент4" xfId="709"/>
    <cellStyle name="60% - Акцент5" xfId="710"/>
    <cellStyle name="60% - Акцент6" xfId="711"/>
    <cellStyle name="ÀÀÀÀÀÀÐ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×" xfId="712"/>
    <cellStyle name="ac" xfId="713"/>
    <cellStyle name="Accounting" xfId="714"/>
    <cellStyle name="AeE­ [0]_INQUIRY ¿μ¾÷AßAø " xfId="715"/>
    <cellStyle name="AeE­_INQUIRY ¿μ¾÷AßAø " xfId="716"/>
    <cellStyle name="args.style" xfId="717"/>
    <cellStyle name="args.style 2" xfId="718"/>
    <cellStyle name="Array-Entered" xfId="719"/>
    <cellStyle name="AÞ¸¶ [0]_INQUIRY ¿?¾÷AßAø " xfId="720"/>
    <cellStyle name="AÞ¸¶_INQUIRY ¿?¾÷AßAø " xfId="721"/>
    <cellStyle name="Besuchter Hyperlink" xfId="722"/>
    <cellStyle name="Besuchter Hyperlink 2" xfId="723"/>
    <cellStyle name="blue" xfId="724"/>
    <cellStyle name="blue 2" xfId="725"/>
    <cellStyle name="Blue Dollars" xfId="726"/>
    <cellStyle name="Blue Numbers" xfId="727"/>
    <cellStyle name="blue_C307MCA Average Cost_Detail Post PA_PPMR#3" xfId="728"/>
    <cellStyle name="BMU001" xfId="729"/>
    <cellStyle name="Bolivars" xfId="730"/>
    <cellStyle name="Bottom Row" xfId="731"/>
    <cellStyle name="Bottom Row 2" xfId="732"/>
    <cellStyle name="BoxedTotal" xfId="733"/>
    <cellStyle name="BuiltOpt_Content" xfId="734"/>
    <cellStyle name="BuiltOption_Content" xfId="735"/>
    <cellStyle name="C?AØ_¿?¾÷CoE² " xfId="736"/>
    <cellStyle name="C￥AØ_¿μ¾÷CoE² " xfId="737"/>
    <cellStyle name="Calc Currency (0)" xfId="738"/>
    <cellStyle name="Calc Currency (2)" xfId="739"/>
    <cellStyle name="Calc Percent (0)" xfId="740"/>
    <cellStyle name="Calc Percent (1)" xfId="741"/>
    <cellStyle name="Calc Percent (2)" xfId="742"/>
    <cellStyle name="Calc Units (0)" xfId="743"/>
    <cellStyle name="Calc Units (1)" xfId="744"/>
    <cellStyle name="Calc Units (2)" xfId="745"/>
    <cellStyle name="Calc Units (2) 2" xfId="746"/>
    <cellStyle name="category" xfId="747"/>
    <cellStyle name="Cgmma [0]_Focus History" xfId="748"/>
    <cellStyle name="col head" xfId="749"/>
    <cellStyle name="col headu" xfId="750"/>
    <cellStyle name="CombinedVol_Data" xfId="751"/>
    <cellStyle name="Comma (0,0)" xfId="752"/>
    <cellStyle name="Comma (0,0) -" xfId="753"/>
    <cellStyle name="Comma (0,0) incl." xfId="754"/>
    <cellStyle name="Comma (0,0) N/A" xfId="755"/>
    <cellStyle name="Comma (0,0) TBD" xfId="756"/>
    <cellStyle name="Comma (0,0) TBD-" xfId="757"/>
    <cellStyle name="Comma (0,0) TBD_(4+8) YoY (3)" xfId="758"/>
    <cellStyle name="Comma (0,0) TBD-_2005.5 Escape Package Strategy 1.52" xfId="759"/>
    <cellStyle name="Comma (0,0) TBD_C307 MCA PPMR#3 Summary Deck_25.04.07_a" xfId="760"/>
    <cellStyle name="Comma (0,0) TBD-_C307 MCA PPMR#3 Summary Deck_25.04.07_a" xfId="761"/>
    <cellStyle name="Comma (0,0) TBD_H-C Facer" xfId="762"/>
    <cellStyle name="Comma (0,0) TBD-_Page 2f (2)" xfId="763"/>
    <cellStyle name="Comma (0,0) TBD_RevenueRecon_EscapeSep9" xfId="764"/>
    <cellStyle name="Comma (0,0) TBD-_RevenueRecon_EscapeSep9" xfId="765"/>
    <cellStyle name="Comma (0,0) TBD_Tab 1" xfId="766"/>
    <cellStyle name="Comma (0,0) TBD-_YoY" xfId="767"/>
    <cellStyle name="Comma (0,0) TBD_YoY (4)" xfId="768"/>
    <cellStyle name="Comma (0,0) TBD-_YoY_C307 MCA PPMR#3 Summary Deck_25.04.07_a" xfId="769"/>
    <cellStyle name="Comma (0,0)_2005.5 Escape Package Strategy 1.52" xfId="770"/>
    <cellStyle name="Comma (0,00)" xfId="771"/>
    <cellStyle name="Comma (0,00) -" xfId="772"/>
    <cellStyle name="Comma (0,00) incl." xfId="773"/>
    <cellStyle name="Comma (0,00) N/A" xfId="774"/>
    <cellStyle name="Comma (0,00) TBD" xfId="775"/>
    <cellStyle name="Comma (0,00) TBD-" xfId="776"/>
    <cellStyle name="Comma (0,00) TBD_2005.5 Escape Package Strategy 1.52" xfId="777"/>
    <cellStyle name="Comma (0,00) TBD-_C307 MCA PPMR#3 Summary Deck_25.04.07_a" xfId="778"/>
    <cellStyle name="Comma (0,00) TBD_Europe Region" xfId="779"/>
    <cellStyle name="Comma (0,00) TBD-_Europe Region" xfId="780"/>
    <cellStyle name="Comma (0,00) TBD_Page 2f (2)" xfId="781"/>
    <cellStyle name="Comma (0,00) TBD-_Page 2f (2)" xfId="782"/>
    <cellStyle name="Comma (0,00) TBD_Page 2f (2)_C307 MCA PPMR#3 Summary Deck_25.04.07_a" xfId="783"/>
    <cellStyle name="Comma (0,00) TBD-_Page 2f (2)_C307 MCA PPMR#3 Summary Deck_25.04.07_a" xfId="784"/>
    <cellStyle name="Comma (0,00) TBD_RevenueRecon_EscapeSep9" xfId="785"/>
    <cellStyle name="Comma (0,00) TBD-_YoY" xfId="786"/>
    <cellStyle name="Comma (0,00)_2005.5 Escape Package Strategy 1.52" xfId="787"/>
    <cellStyle name="Comma (0,000)" xfId="788"/>
    <cellStyle name="Comma (0,000) -" xfId="789"/>
    <cellStyle name="Comma (0,000) incl." xfId="790"/>
    <cellStyle name="Comma (0,000) N/A" xfId="791"/>
    <cellStyle name="Comma (0,000) TBD" xfId="792"/>
    <cellStyle name="Comma (0,000) TBD-" xfId="793"/>
    <cellStyle name="Comma (0,000) TBD_C307 MCA PPMR#3 Summary Deck_25.04.07_a" xfId="794"/>
    <cellStyle name="Comma (0,000) TBD-_C307 MCA PPMR#3 Summary Deck_25.04.07_a" xfId="795"/>
    <cellStyle name="Comma (0,000) TBD_Page 2f (2)" xfId="796"/>
    <cellStyle name="Comma (0,000) TBD-_Page 2f (2)" xfId="797"/>
    <cellStyle name="Comma (0,000) TBD_Page 2f (2)_C307 MCA PPMR#3 Summary Deck_25.04.07_a" xfId="798"/>
    <cellStyle name="Comma (0,000) TBD-_Page 2f (2)_C307 MCA PPMR#3 Summary Deck_25.04.07_a" xfId="799"/>
    <cellStyle name="Comma (0,000) TBD_Tab 1" xfId="800"/>
    <cellStyle name="Comma (0,000) TBD-_YoY" xfId="801"/>
    <cellStyle name="Comma (0,000)_(4+8) YoY (3)" xfId="802"/>
    <cellStyle name="Comma (00)" xfId="803"/>
    <cellStyle name="Comma (1)" xfId="804"/>
    <cellStyle name="Comma (2)" xfId="805"/>
    <cellStyle name="Comma [0] -" xfId="806"/>
    <cellStyle name="Comma [0] 2" xfId="807"/>
    <cellStyle name="Comma [0] 2 2" xfId="808"/>
    <cellStyle name="Comma [0] 2 2 2" xfId="809"/>
    <cellStyle name="Comma [0] 2 2 2 2" xfId="810"/>
    <cellStyle name="Comma [0] 2 2 3" xfId="811"/>
    <cellStyle name="Comma [0] 2 3" xfId="812"/>
    <cellStyle name="Comma [0] 3" xfId="813"/>
    <cellStyle name="Comma [0] 3 2" xfId="814"/>
    <cellStyle name="Comma [0] 4" xfId="815"/>
    <cellStyle name="Comma [0] 4 2" xfId="816"/>
    <cellStyle name="Comma [0] 4 2 2" xfId="817"/>
    <cellStyle name="Comma [0] 4 3" xfId="818"/>
    <cellStyle name="Comma [0] 4 4" xfId="819"/>
    <cellStyle name="Comma [0] 5" xfId="820"/>
    <cellStyle name="Comma [0] 5 2" xfId="821"/>
    <cellStyle name="Comma [0] incl." xfId="822"/>
    <cellStyle name="Comma [0] N/A" xfId="823"/>
    <cellStyle name="Comma [0] TBD" xfId="824"/>
    <cellStyle name="Comma [0] TBD-" xfId="825"/>
    <cellStyle name="Comma [0] TBD_2005.5 Escape Package Strategy 1.52" xfId="826"/>
    <cellStyle name="Comma [0] TBD-_2005.5 Escape Package Strategy 1.52" xfId="827"/>
    <cellStyle name="Comma [0] TBD_BV226 mkt equation_Aug6" xfId="828"/>
    <cellStyle name="Comma [0] TBD-_BV226 mkt equation_Aug6" xfId="829"/>
    <cellStyle name="Comma [0] TBD_C307 MCA PPMR#3 Summary Deck_25.04.07_a" xfId="830"/>
    <cellStyle name="Comma [0] TBD-_C307 MCA PPMR#3 Summary Deck_25.04.07_a" xfId="831"/>
    <cellStyle name="Comma [0] TBD_Equip Adj Vs Highlander &amp; Explorer" xfId="832"/>
    <cellStyle name="Comma [0] TBD-_Equip Adj Vs Highlander &amp; Explorer" xfId="833"/>
    <cellStyle name="Comma [0] TBD_Europe Region" xfId="834"/>
    <cellStyle name="Comma [0] TBD-_Europe Region" xfId="835"/>
    <cellStyle name="Comma [0] TBD_Europe Region_C307 MCA PPMR#3 Summary Deck_25.04.07_a" xfId="836"/>
    <cellStyle name="Comma [0] TBD-_Europe Region_C307 MCA PPMR#3 Summary Deck_25.04.07_a" xfId="837"/>
    <cellStyle name="Comma [0] TBD_Page 2f (2)" xfId="838"/>
    <cellStyle name="Comma [0] TBD-_Page 2f (2)" xfId="839"/>
    <cellStyle name="Comma [0] TBD_Page 2f (2)_C307 MCA PPMR#3 Summary Deck_25.04.07_a" xfId="840"/>
    <cellStyle name="Comma [0] TBD-_Page 2f (2)_C307 MCA PPMR#3 Summary Deck_25.04.07_a" xfId="841"/>
    <cellStyle name="Comma [0] TBD_r&amp;o" xfId="842"/>
    <cellStyle name="Comma [0] TBD-_RevenueRecon_EscapeSep9" xfId="843"/>
    <cellStyle name="Comma [0]_C307_LOCAL_2006-10-09 2 2" xfId="844"/>
    <cellStyle name="Comma [00]" xfId="845"/>
    <cellStyle name="Comma [00] 2" xfId="846"/>
    <cellStyle name="Comma [1]" xfId="847"/>
    <cellStyle name="Comma [2]" xfId="848"/>
    <cellStyle name="Comma 2" xfId="849"/>
    <cellStyle name="Comma 2 2" xfId="850"/>
    <cellStyle name="Comma 2 2 2" xfId="851"/>
    <cellStyle name="Comma 2 3" xfId="852"/>
    <cellStyle name="Comma 2 3 2" xfId="853"/>
    <cellStyle name="Comma 2 4" xfId="854"/>
    <cellStyle name="Comma 3" xfId="855"/>
    <cellStyle name="Comma 3 2" xfId="856"/>
    <cellStyle name="comma zerodec" xfId="857"/>
    <cellStyle name="Comma, 0" xfId="858"/>
    <cellStyle name="Comma, 0 2" xfId="859"/>
    <cellStyle name="Comma[2]" xfId="860"/>
    <cellStyle name="Comma[2] 2" xfId="861"/>
    <cellStyle name="Comma0" xfId="862"/>
    <cellStyle name="Comment" xfId="863"/>
    <cellStyle name="Currency $" xfId="864"/>
    <cellStyle name="Currency $ 2" xfId="865"/>
    <cellStyle name="Currency (0)" xfId="866"/>
    <cellStyle name="Currency (0) -" xfId="867"/>
    <cellStyle name="Currency (0) incl." xfId="868"/>
    <cellStyle name="Currency (0) N/A" xfId="869"/>
    <cellStyle name="Currency (0) TBD" xfId="870"/>
    <cellStyle name="Currency (0) TBD-" xfId="871"/>
    <cellStyle name="Currency (0) TBD_2005.5 Escape Package Strategy 1.52" xfId="872"/>
    <cellStyle name="Currency (0) TBD-_2005.5 Escape Package Strategy 1.52" xfId="873"/>
    <cellStyle name="Currency (0) TBD_BV226 mkt equation_Aug6" xfId="874"/>
    <cellStyle name="Currency (0) TBD-_BV226 mkt equation_Aug6" xfId="875"/>
    <cellStyle name="Currency (0) TBD_C307 MCA PPMR#3 Summary Deck_25.04.07_a" xfId="876"/>
    <cellStyle name="Currency (0) TBD-_C307 MCA PPMR#3 Summary Deck_25.04.07_a" xfId="877"/>
    <cellStyle name="Currency (0) TBD_Equip Adj Vs Highlander &amp; Explorer" xfId="878"/>
    <cellStyle name="Currency (0) TBD-_Equip Adj Vs Highlander &amp; Explorer" xfId="879"/>
    <cellStyle name="Currency (0) TBD_RevenueRecon_EscapeSep9" xfId="880"/>
    <cellStyle name="Currency (0) TBD-_RevenueRecon_EscapeSep9" xfId="881"/>
    <cellStyle name="Currency (0) TBD_Tab 1" xfId="882"/>
    <cellStyle name="Currency (0) TBD-_YoY" xfId="883"/>
    <cellStyle name="Currency (0)_!!!GO" xfId="884"/>
    <cellStyle name="Currency (00)" xfId="885"/>
    <cellStyle name="Currency (1)" xfId="886"/>
    <cellStyle name="Currency (2)" xfId="887"/>
    <cellStyle name="Currency [0,0]" xfId="888"/>
    <cellStyle name="Currency [0,0] -" xfId="889"/>
    <cellStyle name="Currency [0,0] incl." xfId="890"/>
    <cellStyle name="Currency [0,0] N/A" xfId="891"/>
    <cellStyle name="Currency [0,0] TBD" xfId="892"/>
    <cellStyle name="Currency [0,0] TBD-" xfId="893"/>
    <cellStyle name="Currency [0,0] TBD_!!!GO" xfId="894"/>
    <cellStyle name="Currency [0,0] TBD-_!!!GO" xfId="895"/>
    <cellStyle name="Currency [0,0] TBD_1" xfId="896"/>
    <cellStyle name="Currency [0,0] TBD-_1" xfId="897"/>
    <cellStyle name="Currency [0,0] TBD_2005.5 Escape Package Strategy 1.52" xfId="898"/>
    <cellStyle name="Currency [0,0] TBD-_2005.5 Escape Package Strategy 1.52" xfId="899"/>
    <cellStyle name="Currency [0,0] TBD_BV226 mkt equation_Aug6" xfId="900"/>
    <cellStyle name="Currency [0,0] TBD-_BV226 mkt equation_Aug6" xfId="901"/>
    <cellStyle name="Currency [0,0] TBD_C307 MCA PPMR#3 Summary Deck_25.04.07_a" xfId="902"/>
    <cellStyle name="Currency [0,0] TBD-_C307 MCA PPMR#3 Summary Deck_25.04.07_a" xfId="903"/>
    <cellStyle name="Currency [0,0] TBD_Equip Adj Vs Highlander &amp; Explorer" xfId="904"/>
    <cellStyle name="Currency [0,0] TBD-_Equip Adj Vs Highlander &amp; Explorer" xfId="905"/>
    <cellStyle name="Currency [0,0] TBD_metrics 98" xfId="906"/>
    <cellStyle name="Currency [0,0] TBD-_metrics 98" xfId="907"/>
    <cellStyle name="Currency [0,0] TBD_RevenueRecon_EscapeSep9" xfId="908"/>
    <cellStyle name="Currency [0,0] TBD-_RevenueRecon_EscapeSep9" xfId="909"/>
    <cellStyle name="Currency [0,0] TBD_Tab 1" xfId="910"/>
    <cellStyle name="Currency [0,0] TBD-_YoY" xfId="911"/>
    <cellStyle name="Currency [0,0]_!!!GO" xfId="912"/>
    <cellStyle name="Currency [0,00]" xfId="913"/>
    <cellStyle name="Currency [0,00] -" xfId="914"/>
    <cellStyle name="Currency [0,00] incl." xfId="915"/>
    <cellStyle name="Currency [0,00] N/A" xfId="916"/>
    <cellStyle name="Currency [0,00] TBD" xfId="917"/>
    <cellStyle name="Currency [0,00] TBD-" xfId="918"/>
    <cellStyle name="Currency [0,00] TBD_1f" xfId="919"/>
    <cellStyle name="Currency [0,00] TBD-_C307 MCA PPMR#3 Summary Deck_25.04.07_a" xfId="920"/>
    <cellStyle name="Currency [0,00] TBD_Key Data (2f)" xfId="921"/>
    <cellStyle name="Currency [0,00] TBD-_Page 2f (2)" xfId="922"/>
    <cellStyle name="Currency [0,00] TBD_Tab 1" xfId="923"/>
    <cellStyle name="Currency [0,00] TBD-_YoY" xfId="924"/>
    <cellStyle name="Currency [0,00] TBD_YoY (4)" xfId="925"/>
    <cellStyle name="Currency [0,00] TBD-_YoY_C307 MCA PPMR#3 Summary Deck_25.04.07_a" xfId="926"/>
    <cellStyle name="Currency [0,00]_C307 MCA PPMR#3 Summary Deck_25.04.07_a" xfId="927"/>
    <cellStyle name="Currency [0,000]" xfId="928"/>
    <cellStyle name="Currency [0,000] -" xfId="929"/>
    <cellStyle name="Currency [0,000] incl." xfId="930"/>
    <cellStyle name="Currency [0,000] N/A" xfId="931"/>
    <cellStyle name="Currency [0,000] TBD" xfId="932"/>
    <cellStyle name="Currency [0,000] TBD-" xfId="933"/>
    <cellStyle name="Currency [0,000] TBD_C307 MCA PPMR#3 Summary Deck_25.04.07_a" xfId="934"/>
    <cellStyle name="Currency [0,000] TBD-_C307 MCA PPMR#3 Summary Deck_25.04.07_a" xfId="935"/>
    <cellStyle name="Currency [0,000] TBD_Page 2f (2)" xfId="936"/>
    <cellStyle name="Currency [0,000] TBD-_Page 2f (2)" xfId="937"/>
    <cellStyle name="Currency [0,000] TBD_Page 2f (2)_C307 MCA PPMR#3 Summary Deck_25.04.07_a" xfId="938"/>
    <cellStyle name="Currency [0,000] TBD-_Page 2f (2)_C307 MCA PPMR#3 Summary Deck_25.04.07_a" xfId="939"/>
    <cellStyle name="Currency [0,000] TBD_Tab 1" xfId="940"/>
    <cellStyle name="Currency [0,000] TBD-_YoY" xfId="941"/>
    <cellStyle name="Currency [0,000]_C307 MCA PPMR#3 Summary Deck_25.04.07_a" xfId="942"/>
    <cellStyle name="Currency [00]" xfId="943"/>
    <cellStyle name="Currency [00] 2" xfId="944"/>
    <cellStyle name="Currency [1]" xfId="945"/>
    <cellStyle name="Currency [2]" xfId="946"/>
    <cellStyle name="Currency[2]" xfId="947"/>
    <cellStyle name="Currency[2] 2" xfId="948"/>
    <cellStyle name="Currency0" xfId="949"/>
    <cellStyle name="Currency1" xfId="950"/>
    <cellStyle name="custom" xfId="951"/>
    <cellStyle name="custom 2" xfId="952"/>
    <cellStyle name="Date" xfId="953"/>
    <cellStyle name="Date (m/d/y)" xfId="954"/>
    <cellStyle name="Date 2" xfId="955"/>
    <cellStyle name="Date 3" xfId="956"/>
    <cellStyle name="Date Short" xfId="957"/>
    <cellStyle name="Date_#699" xfId="958"/>
    <cellStyle name="Decimal (0)" xfId="959"/>
    <cellStyle name="Decimal (0) 2" xfId="960"/>
    <cellStyle name="Decimal (1)" xfId="961"/>
    <cellStyle name="Decimal (1) 2" xfId="962"/>
    <cellStyle name="Decimal (2)" xfId="963"/>
    <cellStyle name="Decimal (2) 2" xfId="964"/>
    <cellStyle name="DELTA" xfId="965"/>
    <cellStyle name="Dialog / Menu / Toolbar" xfId="966"/>
    <cellStyle name="dlrs_no_decimal" xfId="967"/>
    <cellStyle name="Dollar" xfId="968"/>
    <cellStyle name="Dollar (zero dec)" xfId="969"/>
    <cellStyle name="Dollar-Actg" xfId="970"/>
    <cellStyle name="Dollars" xfId="971"/>
    <cellStyle name="Dollars 2" xfId="972"/>
    <cellStyle name="Edited_Data" xfId="973"/>
    <cellStyle name="End of Section" xfId="974"/>
    <cellStyle name="Enter Currency (0)" xfId="975"/>
    <cellStyle name="Enter Currency (0) 2" xfId="976"/>
    <cellStyle name="Enter Currency (2)" xfId="977"/>
    <cellStyle name="Enter Currency (2) 2" xfId="978"/>
    <cellStyle name="Enter Units (0)" xfId="979"/>
    <cellStyle name="Enter Units (0) 2" xfId="980"/>
    <cellStyle name="Enter Units (1)" xfId="981"/>
    <cellStyle name="Enter Units (1) 2" xfId="982"/>
    <cellStyle name="Enter Units (2)" xfId="983"/>
    <cellStyle name="Enter Units (2) 2" xfId="984"/>
    <cellStyle name="entry" xfId="985"/>
    <cellStyle name="ep" xfId="986"/>
    <cellStyle name="Ertan" xfId="987"/>
    <cellStyle name="Estimated_Data" xfId="988"/>
    <cellStyle name="Euro" xfId="989"/>
    <cellStyle name="Fill" xfId="990"/>
    <cellStyle name="Fixed" xfId="991"/>
    <cellStyle name="ƒnƒCƒp[ƒŠƒ“ƒN" xfId="992"/>
    <cellStyle name="Forecast_Data" xfId="993"/>
    <cellStyle name="FürSumme" xfId="994"/>
    <cellStyle name="General" xfId="995"/>
    <cellStyle name="Grand Total" xfId="996"/>
    <cellStyle name="Grey" xfId="997"/>
    <cellStyle name="HEADER" xfId="998"/>
    <cellStyle name="Header #1" xfId="999"/>
    <cellStyle name="Header #2" xfId="1000"/>
    <cellStyle name="Header1" xfId="1001"/>
    <cellStyle name="Header2" xfId="1002"/>
    <cellStyle name="HEAD'G - BOLD,FONT14,UNDERLINED" xfId="1003"/>
    <cellStyle name="HEADING1" xfId="1004"/>
    <cellStyle name="HEADING2" xfId="1005"/>
    <cellStyle name="hidden" xfId="1006"/>
    <cellStyle name="Hiperligação" xfId="1007"/>
    <cellStyle name="Hiperligação visitada" xfId="1008"/>
    <cellStyle name="Hyperlink 2" xfId="1009"/>
    <cellStyle name="i" xfId="1010"/>
    <cellStyle name="i_C307MCA Average Cost_Detail Post PA_PPMR#3" xfId="1011"/>
    <cellStyle name="_x0017_ï²_x0013_ïD_x0018_ïî_x0016_ï15ï_x000f__x0016_ïHP LaserJet 5Si/5Si MX PS" xfId="1012"/>
    <cellStyle name="Input [yellow]" xfId="1013"/>
    <cellStyle name="Item_Current" xfId="1014"/>
    <cellStyle name="Komma [0]_Map1" xfId="1015"/>
    <cellStyle name="Komma_Map1" xfId="1016"/>
    <cellStyle name="Link Currency (0)" xfId="1017"/>
    <cellStyle name="Link Currency (0) 2" xfId="1018"/>
    <cellStyle name="Link Currency (2)" xfId="1019"/>
    <cellStyle name="Link Currency (2) 2" xfId="1020"/>
    <cellStyle name="Link Units (0)" xfId="1021"/>
    <cellStyle name="Link Units (0) 2" xfId="1022"/>
    <cellStyle name="Link Units (1)" xfId="1023"/>
    <cellStyle name="Link Units (1) 2" xfId="1024"/>
    <cellStyle name="Link Units (2)" xfId="1025"/>
    <cellStyle name="Link Units (2) 2" xfId="1026"/>
    <cellStyle name="Macro Header" xfId="1027"/>
    <cellStyle name="Macro Routine" xfId="1028"/>
    <cellStyle name="mart Two-Step Locking" xfId="1029"/>
    <cellStyle name="Master Formulas" xfId="1030"/>
    <cellStyle name="Migliaia (0)_COSTI_OPT_452_B_200" xfId="1031"/>
    <cellStyle name="Millares [0]_!!!GO" xfId="1032"/>
    <cellStyle name="Millares_!!!GO" xfId="1033"/>
    <cellStyle name="Milliers [0]_!!!GO" xfId="1034"/>
    <cellStyle name="Milliers_!!!GO" xfId="1035"/>
    <cellStyle name="Model" xfId="1036"/>
    <cellStyle name="Moeda [0]_aola" xfId="1037"/>
    <cellStyle name="Moeda_aola" xfId="1038"/>
    <cellStyle name="Mon?aire [0]_!!!GO" xfId="1039"/>
    <cellStyle name="Mon?aire_!!!GO" xfId="1040"/>
    <cellStyle name="Moneda [0]_!!!GO" xfId="1041"/>
    <cellStyle name="Moneda_!!!GO" xfId="1042"/>
    <cellStyle name="Monetaire [0]_!!!GO" xfId="1043"/>
    <cellStyle name="Monétaire [0]_!!!GO" xfId="1044"/>
    <cellStyle name="Monetaire [0]_!!!GO 10" xfId="1045"/>
    <cellStyle name="Monétaire [0]_EDYAN" xfId="1046"/>
    <cellStyle name="Monetaire [0]_EDYAN_C307 MCA PPMR#3 Summary Deck_25.04.07_a" xfId="1047"/>
    <cellStyle name="Monétaire [0]_EDYAN_C307 MCA PPMR#3 Summary Deck_25.04.07_a" xfId="1048"/>
    <cellStyle name="Monétaire_!!!GO" xfId="1049"/>
    <cellStyle name="Monetaire_CTC" xfId="1050"/>
    <cellStyle name="Monétaire_EDYAN" xfId="1051"/>
    <cellStyle name="Mon騁aire [0]_!!!GO" xfId="1052"/>
    <cellStyle name="Mon騁aire_!!!GO" xfId="1053"/>
    <cellStyle name="New Times Roman" xfId="1054"/>
    <cellStyle name="no dec" xfId="1055"/>
    <cellStyle name="Normal - Style1" xfId="1056"/>
    <cellStyle name="Normal - Style1 2" xfId="1057"/>
    <cellStyle name="Normal 10" xfId="1058"/>
    <cellStyle name="Normal 10 2" xfId="1059"/>
    <cellStyle name="Normal 10 2 2" xfId="1060"/>
    <cellStyle name="Normal 10 3" xfId="1061"/>
    <cellStyle name="Normal 10 3 2" xfId="1062"/>
    <cellStyle name="Normal 10 3 2 2" xfId="1063"/>
    <cellStyle name="Normal 10 3 2 2 2" xfId="1064"/>
    <cellStyle name="Normal 10 3 2 3" xfId="1065"/>
    <cellStyle name="Normal 10 3 3" xfId="1066"/>
    <cellStyle name="Normal 10 4" xfId="1067"/>
    <cellStyle name="Normal 10 4 2" xfId="1068"/>
    <cellStyle name="Normal 10 4 2 2" xfId="1069"/>
    <cellStyle name="Normal 10 4 3" xfId="1070"/>
    <cellStyle name="Normal 10 5" xfId="1071"/>
    <cellStyle name="Normal 10 5 2" xfId="1072"/>
    <cellStyle name="Normal 10 5 2 2" xfId="1073"/>
    <cellStyle name="Normal 10 5 3" xfId="1074"/>
    <cellStyle name="Normal 10 6" xfId="1075"/>
    <cellStyle name="Normal 10 7" xfId="1076"/>
    <cellStyle name="Normal 10 8" xfId="1077"/>
    <cellStyle name="Normal 11" xfId="1078"/>
    <cellStyle name="Normal 11 2" xfId="1079"/>
    <cellStyle name="Normal 12" xfId="1080"/>
    <cellStyle name="Normal 12 2" xfId="1081"/>
    <cellStyle name="Normal 12 2 2" xfId="1082"/>
    <cellStyle name="Normal 12 2 2 2" xfId="1083"/>
    <cellStyle name="Normal 12 2 2 2 2" xfId="1084"/>
    <cellStyle name="Normal 12 2 2 3" xfId="1085"/>
    <cellStyle name="Normal 12 2 3" xfId="1086"/>
    <cellStyle name="Normal 12 3" xfId="1087"/>
    <cellStyle name="Normal 12 3 2" xfId="1088"/>
    <cellStyle name="Normal 12 3 2 2" xfId="1089"/>
    <cellStyle name="Normal 12 3 2 2 2" xfId="1090"/>
    <cellStyle name="Normal 12 3 2 3" xfId="1091"/>
    <cellStyle name="Normal 12 3 3" xfId="1092"/>
    <cellStyle name="Normal 12 3 3 2" xfId="1093"/>
    <cellStyle name="Normal 12 3 4" xfId="1094"/>
    <cellStyle name="Normal 12 4" xfId="1095"/>
    <cellStyle name="Normal 12 4 2" xfId="1096"/>
    <cellStyle name="Normal 12 4 2 2" xfId="1097"/>
    <cellStyle name="Normal 12 4 2 2 2" xfId="1098"/>
    <cellStyle name="Normal 12 4 2 3" xfId="1099"/>
    <cellStyle name="Normal 12 4 2 4" xfId="1100"/>
    <cellStyle name="Normal 12 4 3" xfId="1101"/>
    <cellStyle name="Normal 12 5" xfId="1102"/>
    <cellStyle name="Normal 12 5 2" xfId="1103"/>
    <cellStyle name="Normal 12 6" xfId="1104"/>
    <cellStyle name="Normal 12 7" xfId="1105"/>
    <cellStyle name="Normal 12 8" xfId="1106"/>
    <cellStyle name="Normal 13" xfId="1107"/>
    <cellStyle name="Normal 13 2" xfId="1108"/>
    <cellStyle name="Normal 13 2 2" xfId="1109"/>
    <cellStyle name="Normal 13 2 2 2" xfId="1110"/>
    <cellStyle name="Normal 13 2 3" xfId="1111"/>
    <cellStyle name="Normal 13 2 3 2" xfId="1112"/>
    <cellStyle name="Normal 13 2 4" xfId="1113"/>
    <cellStyle name="Normal 13 2 5" xfId="1114"/>
    <cellStyle name="Normal 13 3" xfId="1115"/>
    <cellStyle name="Normal 14" xfId="1116"/>
    <cellStyle name="Normal 14 2" xfId="1117"/>
    <cellStyle name="Normal 15" xfId="1118"/>
    <cellStyle name="Normal 2" xfId="1119"/>
    <cellStyle name="Normal 2 2" xfId="1120"/>
    <cellStyle name="Normal 2 3" xfId="1121"/>
    <cellStyle name="Normal 3" xfId="1122"/>
    <cellStyle name="Normal 3 2" xfId="1123"/>
    <cellStyle name="Normal 3 2 2" xfId="1124"/>
    <cellStyle name="Normal 3 2 2 2" xfId="1125"/>
    <cellStyle name="Normal 3 2 2 2 2" xfId="1126"/>
    <cellStyle name="Normal 3 2 2 3" xfId="1127"/>
    <cellStyle name="Normal 3 2 3" xfId="1128"/>
    <cellStyle name="Normal 3 2 3 2" xfId="1129"/>
    <cellStyle name="Normal 3 2 4" xfId="1130"/>
    <cellStyle name="Normal 3 2 5" xfId="1131"/>
    <cellStyle name="Normal 3 3" xfId="1132"/>
    <cellStyle name="Normal 3 4" xfId="1133"/>
    <cellStyle name="Normal 4" xfId="1134"/>
    <cellStyle name="Normal 4 2" xfId="1135"/>
    <cellStyle name="Normal 4 3" xfId="1136"/>
    <cellStyle name="Normal 5" xfId="1137"/>
    <cellStyle name="Normal 5 2" xfId="1138"/>
    <cellStyle name="Normal 6" xfId="1139"/>
    <cellStyle name="Normal 6 2" xfId="1140"/>
    <cellStyle name="Normal 6 3" xfId="1141"/>
    <cellStyle name="Normal 7" xfId="1142"/>
    <cellStyle name="Normal 7 2" xfId="1143"/>
    <cellStyle name="Normal 8" xfId="1144"/>
    <cellStyle name="Normal 8 2" xfId="1145"/>
    <cellStyle name="Normal 9" xfId="1146"/>
    <cellStyle name="Normal 9 2" xfId="1147"/>
    <cellStyle name="Normal c" xfId="1148"/>
    <cellStyle name="Normal Summary" xfId="1149"/>
    <cellStyle name="Normal w/lines" xfId="1150"/>
    <cellStyle name="Normal_2010-01-01_Focus_10.0MY_CVP_04 Global PL_August_2011 for market" xfId="1151"/>
    <cellStyle name="Normal_C307_LOCAL_2006-10-09_04 Global PL_August_2011 for market" xfId="1152"/>
    <cellStyle name="Normal_CD-cars 2008.5MY_Price-list_2008-03-03" xfId="1153"/>
    <cellStyle name="Normal_Kuga_Price-list_VISTA corrections" xfId="1154"/>
    <cellStyle name="Normal_Price-list_InterCompany_Volvo101006_04 Global PL_August_2011 for market" xfId="1155"/>
    <cellStyle name="Normal_Transit price list 2004.75MY_04 Global PL_August_2011 for market" xfId="1156"/>
    <cellStyle name="Normal1" xfId="1157"/>
    <cellStyle name="Normal1 2" xfId="1158"/>
    <cellStyle name="Normale_C class data" xfId="1159"/>
    <cellStyle name="Number" xfId="1160"/>
    <cellStyle name="Number0" xfId="1161"/>
    <cellStyle name="Number1" xfId="1162"/>
    <cellStyle name="Number2" xfId="1163"/>
    <cellStyle name="Number3" xfId="1164"/>
    <cellStyle name="Number-Actg" xfId="1165"/>
    <cellStyle name="Œ…‹æØ‚è [0.00]_!!!GO" xfId="1166"/>
    <cellStyle name="Œ…‹æØ‚è_!!!GO" xfId="1167"/>
    <cellStyle name="one" xfId="1168"/>
    <cellStyle name="ÒP" xfId="1169"/>
    <cellStyle name="Option_Added_Cont_Desc" xfId="1170"/>
    <cellStyle name="Pct w/ Pts" xfId="1171"/>
    <cellStyle name="Pct w/o Pts" xfId="1172"/>
    <cellStyle name="per.style" xfId="1173"/>
    <cellStyle name="per.style 2" xfId="1174"/>
    <cellStyle name="Percent (0)" xfId="1175"/>
    <cellStyle name="Percent (0,0)" xfId="1176"/>
    <cellStyle name="Percent (0,0) N/A" xfId="1177"/>
    <cellStyle name="Percent (0,0) TBD" xfId="1178"/>
    <cellStyle name="Percent (0,0)_2005.5 Escape Package Strategy 1.52" xfId="1179"/>
    <cellStyle name="Percent (0.0)" xfId="1180"/>
    <cellStyle name="Percent [0]" xfId="1181"/>
    <cellStyle name="Percent [0] 2" xfId="1182"/>
    <cellStyle name="Percent [00]" xfId="1183"/>
    <cellStyle name="Percent [00] 2" xfId="1184"/>
    <cellStyle name="Percent [2]" xfId="1185"/>
    <cellStyle name="Percent [2] 2" xfId="1186"/>
    <cellStyle name="Percent 2" xfId="1187"/>
    <cellStyle name="Percent 2 10" xfId="1188"/>
    <cellStyle name="Percent 2 2" xfId="1189"/>
    <cellStyle name="Percent 2 2 2" xfId="1190"/>
    <cellStyle name="Percent 2 3" xfId="1191"/>
    <cellStyle name="Percent 2 3 2" xfId="1192"/>
    <cellStyle name="Percent 2 3 2 2" xfId="1193"/>
    <cellStyle name="Percent 2 3 2 2 2" xfId="1194"/>
    <cellStyle name="Percent 2 3 2 3" xfId="1195"/>
    <cellStyle name="Percent 2 3 3" xfId="1196"/>
    <cellStyle name="Percent 2 4" xfId="1197"/>
    <cellStyle name="Percent 2 4 2" xfId="1198"/>
    <cellStyle name="Percent 2 5" xfId="1199"/>
    <cellStyle name="Percent 2 5 2" xfId="1200"/>
    <cellStyle name="Percent 2 5 2 2" xfId="1201"/>
    <cellStyle name="Percent 2 5 3" xfId="1202"/>
    <cellStyle name="Percent 2 6" xfId="1203"/>
    <cellStyle name="Percent 2 6 2" xfId="1204"/>
    <cellStyle name="Percent 2 7" xfId="1205"/>
    <cellStyle name="Percent 2 7 2" xfId="1206"/>
    <cellStyle name="Percent 2 8" xfId="1207"/>
    <cellStyle name="Percent 2 8 2" xfId="1208"/>
    <cellStyle name="Percent 2 9" xfId="1209"/>
    <cellStyle name="Percent 3" xfId="1210"/>
    <cellStyle name="Percent 3 2" xfId="1211"/>
    <cellStyle name="Percent 4" xfId="1212"/>
    <cellStyle name="Percent 4 2" xfId="1213"/>
    <cellStyle name="Percent 5" xfId="1214"/>
    <cellStyle name="Percent 5 2" xfId="1215"/>
    <cellStyle name="Percent 6" xfId="1216"/>
    <cellStyle name="Percent 6 2" xfId="1217"/>
    <cellStyle name="Percent 7" xfId="1218"/>
    <cellStyle name="Percent 7 2" xfId="1219"/>
    <cellStyle name="Percent 7 2 2" xfId="1220"/>
    <cellStyle name="Percent 7 2 2 2" xfId="1221"/>
    <cellStyle name="Percent 7 2 2 2 2" xfId="1222"/>
    <cellStyle name="Percent 7 2 2 3" xfId="1223"/>
    <cellStyle name="Percent 7 2 3" xfId="1224"/>
    <cellStyle name="Percent 7 3" xfId="1225"/>
    <cellStyle name="Percent 7 3 2" xfId="1226"/>
    <cellStyle name="Percent 7 3 2 2" xfId="1227"/>
    <cellStyle name="Percent 7 3 2 2 2" xfId="1228"/>
    <cellStyle name="Percent 7 3 2 3" xfId="1229"/>
    <cellStyle name="Percent 7 3 3" xfId="1230"/>
    <cellStyle name="Percent 7 3 3 2" xfId="1231"/>
    <cellStyle name="Percent 7 3 4" xfId="1232"/>
    <cellStyle name="Percent 7 4" xfId="1233"/>
    <cellStyle name="Percent 7 4 2" xfId="1234"/>
    <cellStyle name="Percent 7 5" xfId="1235"/>
    <cellStyle name="Percent 7 6" xfId="1236"/>
    <cellStyle name="Percent 8" xfId="1237"/>
    <cellStyle name="Percent 8 2" xfId="1238"/>
    <cellStyle name="Percent 8 2 2" xfId="1239"/>
    <cellStyle name="Percent 8 3" xfId="1240"/>
    <cellStyle name="Percent w/o%" xfId="1241"/>
    <cellStyle name="Percent%" xfId="1242"/>
    <cellStyle name="Percent[0]" xfId="1243"/>
    <cellStyle name="Percent[0] 2" xfId="1244"/>
    <cellStyle name="Percent[2]" xfId="1245"/>
    <cellStyle name="Percent[2] 2" xfId="1246"/>
    <cellStyle name="PERCENTAGE" xfId="1247"/>
    <cellStyle name="PIDs" xfId="1248"/>
    <cellStyle name="planilhas" xfId="1249"/>
    <cellStyle name="Pounds" xfId="1250"/>
    <cellStyle name="Pounds 2" xfId="1251"/>
    <cellStyle name="Preliminary_Data" xfId="1252"/>
    <cellStyle name="PrePop Currency (0)" xfId="1253"/>
    <cellStyle name="PrePop Currency (0) 2" xfId="1254"/>
    <cellStyle name="PrePop Currency (2)" xfId="1255"/>
    <cellStyle name="PrePop Currency (2) 2" xfId="1256"/>
    <cellStyle name="PrePop Units (0)" xfId="1257"/>
    <cellStyle name="PrePop Units (0) 2" xfId="1258"/>
    <cellStyle name="PrePop Units (1)" xfId="1259"/>
    <cellStyle name="PrePop Units (1) 2" xfId="1260"/>
    <cellStyle name="PrePop Units (2)" xfId="1261"/>
    <cellStyle name="PrePop Units (2) 2" xfId="1262"/>
    <cellStyle name="price" xfId="1263"/>
    <cellStyle name="Prices_Data" xfId="1264"/>
    <cellStyle name="PSChar" xfId="1265"/>
    <cellStyle name="PSChar 2" xfId="1266"/>
    <cellStyle name="PSDate" xfId="1267"/>
    <cellStyle name="PSDate 2" xfId="1268"/>
    <cellStyle name="PSDec" xfId="1269"/>
    <cellStyle name="PSDec 2" xfId="1270"/>
    <cellStyle name="PSHeading" xfId="1271"/>
    <cellStyle name="PSHeading 2" xfId="1272"/>
    <cellStyle name="PSInt" xfId="1273"/>
    <cellStyle name="PSInt 2" xfId="1274"/>
    <cellStyle name="PSSpacer" xfId="1275"/>
    <cellStyle name="PSSpacer 2" xfId="1276"/>
    <cellStyle name="reg_no_decimal" xfId="1277"/>
    <cellStyle name="revised" xfId="1278"/>
    <cellStyle name="RQDcells" xfId="1279"/>
    <cellStyle name="RQDheading" xfId="1280"/>
    <cellStyle name="RQDserial" xfId="1281"/>
    <cellStyle name="RQDtop" xfId="1282"/>
    <cellStyle name="section" xfId="1283"/>
    <cellStyle name="Section Border" xfId="1284"/>
    <cellStyle name="Separador de milhares [0]_CW170_14" xfId="1285"/>
    <cellStyle name="Separador de milhares_CW170_14" xfId="1286"/>
    <cellStyle name="shade" xfId="1287"/>
    <cellStyle name="sht title" xfId="1288"/>
    <cellStyle name="small" xfId="1289"/>
    <cellStyle name="spider data" xfId="1290"/>
    <cellStyle name="spider_calc" xfId="1291"/>
    <cellStyle name="STANDARD" xfId="1292"/>
    <cellStyle name="STANDARD 2" xfId="1293"/>
    <cellStyle name="Standard_a_3.2 CD340 Eng Features CA2-ES-10009" xfId="1294"/>
    <cellStyle name="subhead" xfId="1295"/>
    <cellStyle name="subtotal" xfId="1296"/>
    <cellStyle name="Table Definition" xfId="1297"/>
    <cellStyle name="Template" xfId="1298"/>
    <cellStyle name="Template 10" xfId="1299"/>
    <cellStyle name="Template 8" xfId="1300"/>
    <cellStyle name="Template_2005 U204 PA JAPAN_input" xfId="1301"/>
    <cellStyle name="Text Indent A" xfId="1302"/>
    <cellStyle name="Text Indent B" xfId="1303"/>
    <cellStyle name="Text Indent B 2" xfId="1304"/>
    <cellStyle name="Text Indent C" xfId="1305"/>
    <cellStyle name="Text Indent C 2" xfId="1306"/>
    <cellStyle name="Title 2" xfId="1307"/>
    <cellStyle name="top" xfId="1308"/>
    <cellStyle name="Top Row" xfId="1309"/>
    <cellStyle name="Top Row 2" xfId="1310"/>
    <cellStyle name="top_C307 MCA PPMR#3 Summary Deck_25.04.07_a" xfId="1311"/>
    <cellStyle name="tttttt" xfId="1312"/>
    <cellStyle name="two" xfId="1313"/>
    <cellStyle name="Underline" xfId="1314"/>
    <cellStyle name="Underline 2" xfId="1315"/>
    <cellStyle name="Valuta (0)_C class data" xfId="1316"/>
    <cellStyle name="Valuta [0]_Map1" xfId="1317"/>
    <cellStyle name="Valuta_C class data" xfId="1318"/>
    <cellStyle name="Vehicle_Benchmark" xfId="1319"/>
    <cellStyle name="Version_Header" xfId="1320"/>
    <cellStyle name="Volumes_Data" xfId="1321"/>
    <cellStyle name="W?rung [0]_pldt" xfId="1322"/>
    <cellStyle name="W?rung_pldt" xfId="1323"/>
    <cellStyle name="Wahrung [0]_pldt" xfId="1324"/>
    <cellStyle name="Wahrung_pldt" xfId="1325"/>
    <cellStyle name="weekly" xfId="1326"/>
    <cellStyle name="Wingding" xfId="1327"/>
    <cellStyle name="W臧rung [0]_pldt" xfId="1328"/>
    <cellStyle name="W臧rung_pldt" xfId="1329"/>
    <cellStyle name="Yen" xfId="1330"/>
    <cellStyle name="Yen, 2 decimals" xfId="1331"/>
    <cellStyle name="Yen, no decimals" xfId="1332"/>
    <cellStyle name="Yen_C307MCA Average Cost_Detail Post PA_PPMR#3" xfId="1333"/>
    <cellStyle name="Yen-Actg" xfId="1334"/>
    <cellStyle name="Обычный 2" xfId="1335"/>
    <cellStyle name="Обычный 2 2" xfId="1336"/>
    <cellStyle name="Обычный 3" xfId="1337"/>
    <cellStyle name="Обычный 4" xfId="1338"/>
    <cellStyle name="Обычный 6" xfId="1339"/>
    <cellStyle name="Примечание 2" xfId="1340"/>
    <cellStyle name="똿뗦먛귟 [0.00]_PRODUCT DETAIL Q1" xfId="1341"/>
    <cellStyle name="똿뗦먛귟_PRODUCT DETAIL Q1" xfId="1342"/>
    <cellStyle name="믅됞 [0.00]_PRODUCT DETAIL Q1" xfId="1343"/>
    <cellStyle name="믅됞_PRODUCT DETAIL Q1" xfId="1344"/>
    <cellStyle name="백분율_HOBONG" xfId="1345"/>
    <cellStyle name="뷭?_BOOKSHIP" xfId="1346"/>
    <cellStyle name="콤마 [0]_1202" xfId="1347"/>
    <cellStyle name="콤마_1202" xfId="1348"/>
    <cellStyle name="통화 [0]_1202" xfId="1349"/>
    <cellStyle name="통화_1202" xfId="1350"/>
    <cellStyle name="표준_(정보부문)월별인원계획" xfId="1351"/>
    <cellStyle name="一般_PLDT" xfId="1352"/>
    <cellStyle name="標準_5" xfId="1353"/>
    <cellStyle name="通貨 [0.00]_5" xfId="1354"/>
    <cellStyle name="通貨_5" xfId="135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00FFFF99"/>
      <color rgb="00FFCCCC"/>
      <color rgb="00FFFF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113603</xdr:colOff>
      <xdr:row>0</xdr:row>
      <xdr:rowOff>138906</xdr:rowOff>
    </xdr:from>
    <xdr:to>
      <xdr:col>1</xdr:col>
      <xdr:colOff>1648885</xdr:colOff>
      <xdr:row>4</xdr:row>
      <xdr:rowOff>143934</xdr:rowOff>
    </xdr:to>
    <xdr:pic>
      <xdr:nvPicPr>
        <xdr:cNvPr id="2" name="Picture 9"/>
        <xdr:cNvPicPr/>
      </xdr:nvPicPr>
      <xdr:blipFill>
        <a:blip r:embed="rId1"/>
        <a:stretch>
          <a:fillRect/>
        </a:stretch>
      </xdr:blipFill>
      <xdr:spPr>
        <a:xfrm>
          <a:off x="757555" y="138430"/>
          <a:ext cx="1535430" cy="80518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88202</xdr:colOff>
      <xdr:row>0</xdr:row>
      <xdr:rowOff>11906</xdr:rowOff>
    </xdr:from>
    <xdr:to>
      <xdr:col>3</xdr:col>
      <xdr:colOff>2799335</xdr:colOff>
      <xdr:row>5</xdr:row>
      <xdr:rowOff>0</xdr:rowOff>
    </xdr:to>
    <xdr:pic>
      <xdr:nvPicPr>
        <xdr:cNvPr id="2" name="Picture 9"/>
        <xdr:cNvPicPr/>
      </xdr:nvPicPr>
      <xdr:blipFill>
        <a:blip r:embed="rId1"/>
        <a:stretch>
          <a:fillRect/>
        </a:stretch>
      </xdr:blipFill>
      <xdr:spPr>
        <a:xfrm>
          <a:off x="732155" y="11430"/>
          <a:ext cx="2711450" cy="988695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aveform">
      <a:fillStyleLst>
        <a:solidFill>
          <a:schemeClr val="phClr"/>
        </a:solidFill>
        <a:gradFill rotWithShape="1">
          <a:gsLst>
            <a:gs pos="0">
              <a:schemeClr val="phClr">
                <a:tint val="0"/>
              </a:schemeClr>
            </a:gs>
            <a:gs pos="44000">
              <a:schemeClr val="phClr">
                <a:tint val="60000"/>
                <a:satMod val="120000"/>
              </a:schemeClr>
            </a:gs>
            <a:gs pos="100000">
              <a:schemeClr val="phClr">
                <a:tint val="90000"/>
                <a:alpha val="100000"/>
                <a:lumMod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20000"/>
                <a:lumMod val="120000"/>
              </a:schemeClr>
            </a:gs>
            <a:gs pos="100000">
              <a:schemeClr val="phClr">
                <a:shade val="89000"/>
                <a:lumMod val="9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>
              <a:shade val="75000"/>
              <a:lumMod val="8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prstMaterial="flat">
            <a:bevelT w="12700" h="12700"/>
          </a:sp3d>
        </a:effectStyle>
        <a:effectStyle>
          <a:effectLst>
            <a:outerShdw blurRad="50800" dist="25400" dir="5400000" rotWithShape="0">
              <a:srgbClr val="000000">
                <a:alpha val="38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6360000"/>
            </a:lightRig>
          </a:scene3d>
          <a:sp3d contourW="19050" prstMaterial="flat">
            <a:bevelT w="63500" h="63500"/>
            <a:contourClr>
              <a:schemeClr val="phClr">
                <a:shade val="25000"/>
                <a:satMod val="18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99"/>
    <pageSetUpPr fitToPage="1"/>
  </sheetPr>
  <dimension ref="A1:T123"/>
  <sheetViews>
    <sheetView view="pageBreakPreview" zoomScale="80" zoomScalePageLayoutView="80" zoomScaleNormal="80" workbookViewId="0">
      <selection activeCell="G16" sqref="A9:G16"/>
    </sheetView>
  </sheetViews>
  <sheetFormatPr defaultColWidth="12.1359223300971" defaultRowHeight="14.1"/>
  <cols>
    <col min="1" max="1" width="9.85436893203883" style="224" customWidth="1"/>
    <col min="2" max="2" width="97" style="225" customWidth="1"/>
    <col min="3" max="7" width="51.2912621359223" style="225" customWidth="1"/>
    <col min="8" max="8" width="53.8543689320388" style="226" customWidth="1"/>
    <col min="9" max="10" width="9.13592233009709" style="226" customWidth="1"/>
    <col min="11" max="12" width="10" style="226" customWidth="1"/>
    <col min="13" max="13" width="8.13592233009709" style="226" customWidth="1"/>
    <col min="14" max="14" width="3.57281553398058" style="226" customWidth="1"/>
    <col min="15" max="15" width="12.1359223300971" style="226" hidden="1" customWidth="1"/>
    <col min="16" max="16" width="7.42718446601942" style="226" hidden="1" customWidth="1"/>
    <col min="17" max="23" width="12.1359223300971" style="226" hidden="1" customWidth="1"/>
    <col min="24" max="16384" width="12.1359223300971" style="226"/>
  </cols>
  <sheetData>
    <row r="1" ht="15.75" customHeight="1" spans="1:7">
      <c r="A1" s="227"/>
      <c r="B1" s="227"/>
      <c r="C1" s="228"/>
      <c r="D1" s="228"/>
      <c r="E1" s="228"/>
      <c r="F1" s="228"/>
      <c r="G1" s="228"/>
    </row>
    <row r="2" ht="15.75" customHeight="1" spans="1:7">
      <c r="A2" s="229"/>
      <c r="B2" s="230"/>
      <c r="C2" s="231"/>
      <c r="D2" s="232"/>
      <c r="E2" s="232"/>
      <c r="F2" s="232"/>
      <c r="G2" s="232"/>
    </row>
    <row r="3" ht="15.75" customHeight="1" spans="1:7">
      <c r="A3" s="227"/>
      <c r="B3" s="227"/>
      <c r="C3" s="232"/>
      <c r="D3" s="232"/>
      <c r="E3" s="232"/>
      <c r="F3" s="232"/>
      <c r="G3" s="232"/>
    </row>
    <row r="4" ht="15.75" customHeight="1" spans="1:7">
      <c r="A4" s="227"/>
      <c r="B4" s="227"/>
      <c r="C4" s="233"/>
      <c r="D4" s="233"/>
      <c r="E4" s="234"/>
      <c r="G4" s="235"/>
    </row>
    <row r="5" ht="15.75" customHeight="1" spans="1:7">
      <c r="A5" s="236"/>
      <c r="B5" s="237"/>
      <c r="C5" s="232"/>
      <c r="D5" s="232"/>
      <c r="E5" s="232"/>
      <c r="F5" s="232"/>
      <c r="G5" s="232"/>
    </row>
    <row r="6" ht="73.35" hidden="1" customHeight="1" spans="1:7">
      <c r="A6" s="228"/>
      <c r="B6" s="237"/>
      <c r="C6" s="232"/>
      <c r="D6" s="232"/>
      <c r="E6" s="232"/>
      <c r="F6" s="232"/>
      <c r="G6" s="232"/>
    </row>
    <row r="7" ht="15.75" customHeight="1" spans="1:7">
      <c r="A7" s="49"/>
      <c r="B7" s="238" t="s">
        <v>0</v>
      </c>
      <c r="C7" s="232"/>
      <c r="D7" s="232"/>
      <c r="E7" s="232"/>
      <c r="F7" s="232"/>
      <c r="G7" s="232"/>
    </row>
    <row r="8" ht="15.75" customHeight="1" spans="1:7">
      <c r="A8" s="49"/>
      <c r="B8" s="239" t="s">
        <v>1</v>
      </c>
      <c r="C8" s="240"/>
      <c r="D8" s="240"/>
      <c r="E8" s="240"/>
      <c r="F8" s="241"/>
      <c r="G8" s="241"/>
    </row>
    <row r="9" ht="72" customHeight="1" spans="1:15">
      <c r="A9" s="242" t="s">
        <v>2</v>
      </c>
      <c r="B9" s="242" t="s">
        <v>3</v>
      </c>
      <c r="C9" s="243" t="s">
        <v>4</v>
      </c>
      <c r="D9" s="243" t="s">
        <v>5</v>
      </c>
      <c r="E9" s="243" t="s">
        <v>6</v>
      </c>
      <c r="F9" s="243" t="s">
        <v>7</v>
      </c>
      <c r="G9" s="243" t="s">
        <v>8</v>
      </c>
      <c r="O9" s="283"/>
    </row>
    <row r="10" ht="15" customHeight="1" spans="1:7">
      <c r="A10" s="244"/>
      <c r="B10" s="245" t="s">
        <v>9</v>
      </c>
      <c r="C10" s="246" t="s">
        <v>10</v>
      </c>
      <c r="D10" s="246" t="s">
        <v>11</v>
      </c>
      <c r="E10" s="246" t="s">
        <v>12</v>
      </c>
      <c r="F10" s="246" t="s">
        <v>13</v>
      </c>
      <c r="G10" s="246" t="s">
        <v>14</v>
      </c>
    </row>
    <row r="11" ht="18.6" customHeight="1" spans="1:7">
      <c r="A11" s="247"/>
      <c r="B11" s="248" t="s">
        <v>15</v>
      </c>
      <c r="C11" s="249"/>
      <c r="D11" s="249"/>
      <c r="E11" s="249"/>
      <c r="F11" s="249"/>
      <c r="G11" s="250"/>
    </row>
    <row r="12" ht="19.35" customHeight="1" spans="1:20">
      <c r="A12" s="251" t="s">
        <v>16</v>
      </c>
      <c r="B12" s="252" t="s">
        <v>17</v>
      </c>
      <c r="C12" s="253" t="s">
        <v>18</v>
      </c>
      <c r="D12" s="254"/>
      <c r="E12" s="254"/>
      <c r="F12" s="254"/>
      <c r="G12" s="254"/>
      <c r="H12" s="255"/>
      <c r="I12" s="255"/>
      <c r="J12" s="255"/>
      <c r="K12" s="255"/>
      <c r="L12" s="255"/>
      <c r="M12" s="255"/>
      <c r="O12" s="255"/>
      <c r="P12" s="284"/>
      <c r="T12" s="285"/>
    </row>
    <row r="13" ht="19.35" customHeight="1" spans="1:20">
      <c r="A13" s="251" t="s">
        <v>19</v>
      </c>
      <c r="B13" s="252" t="s">
        <v>20</v>
      </c>
      <c r="C13" s="254"/>
      <c r="D13" s="253" t="s">
        <v>18</v>
      </c>
      <c r="E13" s="254"/>
      <c r="F13" s="254"/>
      <c r="G13" s="254"/>
      <c r="H13" s="255"/>
      <c r="I13" s="255"/>
      <c r="J13" s="255"/>
      <c r="K13" s="255"/>
      <c r="L13" s="255"/>
      <c r="M13" s="255"/>
      <c r="O13" s="255"/>
      <c r="P13" s="284"/>
      <c r="T13" s="285"/>
    </row>
    <row r="14" ht="19.35" customHeight="1" spans="1:20">
      <c r="A14" s="251" t="s">
        <v>21</v>
      </c>
      <c r="B14" s="252" t="s">
        <v>22</v>
      </c>
      <c r="C14" s="254"/>
      <c r="D14" s="254"/>
      <c r="E14" s="253" t="s">
        <v>18</v>
      </c>
      <c r="F14" s="254"/>
      <c r="G14" s="254"/>
      <c r="H14" s="255"/>
      <c r="I14" s="255"/>
      <c r="J14" s="255"/>
      <c r="K14" s="255"/>
      <c r="L14" s="255"/>
      <c r="M14" s="255"/>
      <c r="O14" s="255"/>
      <c r="P14" s="284"/>
      <c r="T14" s="285"/>
    </row>
    <row r="15" ht="19.35" customHeight="1" spans="1:20">
      <c r="A15" s="251" t="s">
        <v>23</v>
      </c>
      <c r="B15" s="252" t="s">
        <v>24</v>
      </c>
      <c r="C15" s="254"/>
      <c r="D15" s="254"/>
      <c r="E15" s="254"/>
      <c r="F15" s="253" t="s">
        <v>18</v>
      </c>
      <c r="G15" s="254"/>
      <c r="H15" s="256"/>
      <c r="I15" s="255"/>
      <c r="J15" s="255"/>
      <c r="K15" s="255"/>
      <c r="L15" s="255"/>
      <c r="M15" s="255"/>
      <c r="O15" s="255"/>
      <c r="P15" s="284"/>
      <c r="T15" s="285"/>
    </row>
    <row r="16" ht="19.35" customHeight="1" spans="1:20">
      <c r="A16" s="251" t="s">
        <v>25</v>
      </c>
      <c r="B16" s="252" t="s">
        <v>26</v>
      </c>
      <c r="C16" s="254"/>
      <c r="D16" s="254"/>
      <c r="E16" s="254"/>
      <c r="F16" s="254"/>
      <c r="G16" s="253" t="s">
        <v>18</v>
      </c>
      <c r="H16" s="255"/>
      <c r="I16" s="255"/>
      <c r="J16" s="255"/>
      <c r="K16" s="255"/>
      <c r="L16" s="255"/>
      <c r="M16" s="255"/>
      <c r="O16" s="255"/>
      <c r="P16" s="284"/>
      <c r="T16" s="285"/>
    </row>
    <row r="17" ht="73.35" hidden="1" customHeight="1" spans="1:20">
      <c r="A17" s="257" t="s">
        <v>27</v>
      </c>
      <c r="B17" s="258" t="s">
        <v>28</v>
      </c>
      <c r="C17" s="254"/>
      <c r="D17" s="254"/>
      <c r="E17" s="254"/>
      <c r="F17" s="254"/>
      <c r="G17" s="253"/>
      <c r="H17" s="255"/>
      <c r="I17" s="255"/>
      <c r="J17" s="255"/>
      <c r="K17" s="255"/>
      <c r="L17" s="255"/>
      <c r="M17" s="255"/>
      <c r="O17" s="255"/>
      <c r="P17" s="284"/>
      <c r="T17" s="285"/>
    </row>
    <row r="18" ht="73.35" hidden="1" customHeight="1" spans="1:20">
      <c r="A18" s="257" t="s">
        <v>29</v>
      </c>
      <c r="B18" s="258" t="s">
        <v>30</v>
      </c>
      <c r="C18" s="254"/>
      <c r="D18" s="254"/>
      <c r="E18" s="254"/>
      <c r="F18" s="254"/>
      <c r="G18" s="253"/>
      <c r="H18" s="255"/>
      <c r="I18" s="255"/>
      <c r="J18" s="255"/>
      <c r="K18" s="255"/>
      <c r="L18" s="255"/>
      <c r="M18" s="255"/>
      <c r="O18" s="255"/>
      <c r="P18" s="284"/>
      <c r="T18" s="285"/>
    </row>
    <row r="19" ht="17.45" customHeight="1" spans="1:7">
      <c r="A19" s="259"/>
      <c r="B19" s="260" t="s">
        <v>31</v>
      </c>
      <c r="C19" s="261"/>
      <c r="D19" s="261"/>
      <c r="E19" s="261"/>
      <c r="F19" s="261"/>
      <c r="G19" s="262"/>
    </row>
    <row r="20" ht="29.45" customHeight="1" spans="1:7">
      <c r="A20" s="259"/>
      <c r="B20" s="263" t="s">
        <v>32</v>
      </c>
      <c r="C20" s="264" t="s">
        <v>33</v>
      </c>
      <c r="D20" s="265"/>
      <c r="E20" s="264" t="s">
        <v>34</v>
      </c>
      <c r="F20" s="264" t="s">
        <v>35</v>
      </c>
      <c r="G20" s="265"/>
    </row>
    <row r="21" ht="18.6" customHeight="1" spans="1:7">
      <c r="A21" s="259"/>
      <c r="B21" s="263" t="s">
        <v>36</v>
      </c>
      <c r="C21" s="264" t="s">
        <v>37</v>
      </c>
      <c r="D21" s="264"/>
      <c r="E21" s="266"/>
      <c r="F21" s="266"/>
      <c r="G21" s="265"/>
    </row>
    <row r="22" ht="18.6" customHeight="1" spans="1:7">
      <c r="A22" s="259"/>
      <c r="B22" s="263" t="s">
        <v>38</v>
      </c>
      <c r="C22" s="264" t="s">
        <v>39</v>
      </c>
      <c r="D22" s="264"/>
      <c r="E22" s="266"/>
      <c r="F22" s="266"/>
      <c r="G22" s="265"/>
    </row>
    <row r="23" ht="18.6" customHeight="1" spans="1:7">
      <c r="A23" s="259"/>
      <c r="B23" s="263" t="s">
        <v>40</v>
      </c>
      <c r="C23" s="264">
        <v>6494</v>
      </c>
      <c r="D23" s="265"/>
      <c r="E23" s="264">
        <v>8424</v>
      </c>
      <c r="F23" s="264">
        <v>9726</v>
      </c>
      <c r="G23" s="265"/>
    </row>
    <row r="24" ht="18.6" customHeight="1" spans="1:7">
      <c r="A24" s="259"/>
      <c r="B24" s="263" t="s">
        <v>41</v>
      </c>
      <c r="C24" s="264" t="s">
        <v>42</v>
      </c>
      <c r="D24" s="265"/>
      <c r="E24" s="264" t="s">
        <v>43</v>
      </c>
      <c r="F24" s="264" t="s">
        <v>44</v>
      </c>
      <c r="G24" s="265"/>
    </row>
    <row r="25" ht="30" customHeight="1" spans="1:7">
      <c r="A25" s="259"/>
      <c r="B25" s="263" t="s">
        <v>45</v>
      </c>
      <c r="C25" s="264" t="s">
        <v>46</v>
      </c>
      <c r="D25" s="265"/>
      <c r="E25" s="264" t="s">
        <v>47</v>
      </c>
      <c r="F25" s="264" t="s">
        <v>48</v>
      </c>
      <c r="G25" s="265"/>
    </row>
    <row r="26" ht="26.45" customHeight="1" spans="1:7">
      <c r="A26" s="259"/>
      <c r="B26" s="263" t="s">
        <v>49</v>
      </c>
      <c r="C26" s="264" t="s">
        <v>50</v>
      </c>
      <c r="D26" s="265"/>
      <c r="E26" s="264" t="s">
        <v>51</v>
      </c>
      <c r="F26" s="264" t="s">
        <v>52</v>
      </c>
      <c r="G26" s="265"/>
    </row>
    <row r="27" ht="18.6" customHeight="1" spans="1:7">
      <c r="A27" s="259"/>
      <c r="B27" s="263" t="s">
        <v>53</v>
      </c>
      <c r="C27" s="264" t="s">
        <v>54</v>
      </c>
      <c r="D27" s="265"/>
      <c r="E27" s="264" t="s">
        <v>54</v>
      </c>
      <c r="F27" s="264" t="s">
        <v>54</v>
      </c>
      <c r="G27" s="265"/>
    </row>
    <row r="28" ht="18.6" customHeight="1" spans="1:7">
      <c r="A28" s="259"/>
      <c r="B28" s="263" t="s">
        <v>55</v>
      </c>
      <c r="C28" s="264" t="s">
        <v>54</v>
      </c>
      <c r="D28" s="265"/>
      <c r="E28" s="264" t="s">
        <v>54</v>
      </c>
      <c r="F28" s="264" t="s">
        <v>54</v>
      </c>
      <c r="G28" s="265"/>
    </row>
    <row r="29" ht="28.35" customHeight="1" spans="1:7">
      <c r="A29" s="267"/>
      <c r="B29" s="268" t="s">
        <v>56</v>
      </c>
      <c r="C29" s="264" t="s">
        <v>57</v>
      </c>
      <c r="D29" s="265"/>
      <c r="E29" s="264" t="s">
        <v>58</v>
      </c>
      <c r="F29" s="264" t="s">
        <v>59</v>
      </c>
      <c r="G29" s="265"/>
    </row>
    <row r="30" ht="21" customHeight="1" spans="1:7">
      <c r="A30" s="267"/>
      <c r="B30" s="269" t="s">
        <v>60</v>
      </c>
      <c r="C30" s="270" t="s">
        <v>61</v>
      </c>
      <c r="D30" s="270" t="s">
        <v>62</v>
      </c>
      <c r="E30" s="270" t="s">
        <v>63</v>
      </c>
      <c r="F30" s="270" t="s">
        <v>63</v>
      </c>
      <c r="G30" s="270" t="s">
        <v>64</v>
      </c>
    </row>
    <row r="31" ht="21" customHeight="1" spans="1:7">
      <c r="A31" s="267"/>
      <c r="B31" s="269" t="s">
        <v>65</v>
      </c>
      <c r="C31" s="264">
        <v>13400</v>
      </c>
      <c r="D31" s="265"/>
      <c r="E31" s="270">
        <v>17800</v>
      </c>
      <c r="F31" s="264">
        <v>18000</v>
      </c>
      <c r="G31" s="265"/>
    </row>
    <row r="32" ht="21" customHeight="1" spans="1:7">
      <c r="A32" s="267"/>
      <c r="B32" s="269" t="s">
        <v>66</v>
      </c>
      <c r="C32" s="264">
        <v>3.3</v>
      </c>
      <c r="D32" s="265"/>
      <c r="E32" s="270">
        <v>6.3</v>
      </c>
      <c r="F32" s="270">
        <v>9.1</v>
      </c>
      <c r="G32" s="270">
        <v>7.6</v>
      </c>
    </row>
    <row r="33" ht="21" customHeight="1" spans="1:7">
      <c r="A33" s="267"/>
      <c r="B33" s="269" t="s">
        <v>67</v>
      </c>
      <c r="C33" s="264">
        <v>260</v>
      </c>
      <c r="D33" s="271"/>
      <c r="E33" s="270">
        <v>260</v>
      </c>
      <c r="F33" s="264" t="s">
        <v>68</v>
      </c>
      <c r="G33" s="265"/>
    </row>
    <row r="34" ht="21" customHeight="1" spans="1:7">
      <c r="A34" s="267"/>
      <c r="B34" s="269" t="s">
        <v>69</v>
      </c>
      <c r="C34" s="264" t="s">
        <v>70</v>
      </c>
      <c r="D34" s="264"/>
      <c r="E34" s="265"/>
      <c r="F34" s="265"/>
      <c r="G34" s="265"/>
    </row>
    <row r="35" ht="21" customHeight="1" spans="1:7">
      <c r="A35" s="267"/>
      <c r="B35" s="269" t="s">
        <v>71</v>
      </c>
      <c r="C35" s="264" t="s">
        <v>72</v>
      </c>
      <c r="D35" s="265"/>
      <c r="E35" s="270" t="s">
        <v>72</v>
      </c>
      <c r="F35" s="264" t="s">
        <v>72</v>
      </c>
      <c r="G35" s="265"/>
    </row>
    <row r="36" ht="26.45" customHeight="1" spans="1:7">
      <c r="A36" s="267"/>
      <c r="B36" s="269" t="s">
        <v>73</v>
      </c>
      <c r="C36" s="264" t="s">
        <v>72</v>
      </c>
      <c r="D36" s="265"/>
      <c r="E36" s="270" t="s">
        <v>74</v>
      </c>
      <c r="F36" s="264" t="s">
        <v>75</v>
      </c>
      <c r="G36" s="265"/>
    </row>
    <row r="37" ht="21.6" customHeight="1" spans="1:7">
      <c r="A37" s="267"/>
      <c r="B37" s="269" t="s">
        <v>76</v>
      </c>
      <c r="C37" s="270" t="s">
        <v>77</v>
      </c>
      <c r="D37" s="270" t="s">
        <v>77</v>
      </c>
      <c r="E37" s="270" t="s">
        <v>77</v>
      </c>
      <c r="F37" s="270" t="s">
        <v>77</v>
      </c>
      <c r="G37" s="270" t="s">
        <v>77</v>
      </c>
    </row>
    <row r="38" ht="21.6" customHeight="1" spans="1:7">
      <c r="A38" s="267"/>
      <c r="B38" s="272" t="s">
        <v>78</v>
      </c>
      <c r="C38" s="270" t="s">
        <v>77</v>
      </c>
      <c r="D38" s="270" t="s">
        <v>77</v>
      </c>
      <c r="E38" s="270" t="s">
        <v>77</v>
      </c>
      <c r="F38" s="270" t="s">
        <v>77</v>
      </c>
      <c r="G38" s="270" t="s">
        <v>77</v>
      </c>
    </row>
    <row r="39" ht="21.6" customHeight="1" spans="1:7">
      <c r="A39" s="267"/>
      <c r="B39" s="272" t="s">
        <v>79</v>
      </c>
      <c r="C39" s="273" t="s">
        <v>80</v>
      </c>
      <c r="D39" s="273" t="s">
        <v>80</v>
      </c>
      <c r="E39" s="273" t="s">
        <v>80</v>
      </c>
      <c r="F39" s="270" t="s">
        <v>77</v>
      </c>
      <c r="G39" s="270" t="s">
        <v>77</v>
      </c>
    </row>
    <row r="40" ht="21.6" customHeight="1" spans="1:7">
      <c r="A40" s="267"/>
      <c r="B40" s="268" t="s">
        <v>81</v>
      </c>
      <c r="C40" s="270" t="s">
        <v>77</v>
      </c>
      <c r="D40" s="270" t="s">
        <v>77</v>
      </c>
      <c r="E40" s="270" t="s">
        <v>80</v>
      </c>
      <c r="F40" s="270" t="s">
        <v>80</v>
      </c>
      <c r="G40" s="270" t="s">
        <v>80</v>
      </c>
    </row>
    <row r="41" ht="21.6" customHeight="1" spans="1:7">
      <c r="A41" s="267"/>
      <c r="B41" s="268" t="s">
        <v>82</v>
      </c>
      <c r="C41" s="270" t="s">
        <v>80</v>
      </c>
      <c r="D41" s="270" t="s">
        <v>80</v>
      </c>
      <c r="E41" s="270" t="s">
        <v>77</v>
      </c>
      <c r="F41" s="270" t="s">
        <v>77</v>
      </c>
      <c r="G41" s="270" t="s">
        <v>77</v>
      </c>
    </row>
    <row r="42" ht="21.6" customHeight="1" spans="1:7">
      <c r="A42" s="274"/>
      <c r="B42" s="268" t="s">
        <v>83</v>
      </c>
      <c r="C42" s="270" t="s">
        <v>77</v>
      </c>
      <c r="D42" s="270" t="s">
        <v>77</v>
      </c>
      <c r="E42" s="270" t="s">
        <v>77</v>
      </c>
      <c r="F42" s="270" t="s">
        <v>77</v>
      </c>
      <c r="G42" s="270" t="s">
        <v>77</v>
      </c>
    </row>
    <row r="43" ht="21.6" customHeight="1" spans="1:7">
      <c r="A43" s="267"/>
      <c r="B43" s="268" t="s">
        <v>84</v>
      </c>
      <c r="C43" s="270" t="s">
        <v>77</v>
      </c>
      <c r="D43" s="270" t="s">
        <v>77</v>
      </c>
      <c r="E43" s="270" t="s">
        <v>77</v>
      </c>
      <c r="F43" s="270" t="s">
        <v>77</v>
      </c>
      <c r="G43" s="270" t="s">
        <v>77</v>
      </c>
    </row>
    <row r="44" ht="21.6" customHeight="1" spans="1:7">
      <c r="A44" s="267"/>
      <c r="B44" s="268" t="s">
        <v>85</v>
      </c>
      <c r="C44" s="270" t="s">
        <v>77</v>
      </c>
      <c r="D44" s="270" t="s">
        <v>77</v>
      </c>
      <c r="E44" s="270" t="s">
        <v>77</v>
      </c>
      <c r="F44" s="270" t="s">
        <v>77</v>
      </c>
      <c r="G44" s="270" t="s">
        <v>77</v>
      </c>
    </row>
    <row r="45" ht="27" customHeight="1" spans="1:7">
      <c r="A45" s="267"/>
      <c r="B45" s="268" t="s">
        <v>86</v>
      </c>
      <c r="C45" s="270" t="s">
        <v>77</v>
      </c>
      <c r="D45" s="270" t="s">
        <v>77</v>
      </c>
      <c r="E45" s="270" t="s">
        <v>77</v>
      </c>
      <c r="F45" s="270" t="s">
        <v>77</v>
      </c>
      <c r="G45" s="270" t="s">
        <v>77</v>
      </c>
    </row>
    <row r="46" ht="35.45" customHeight="1" spans="1:7">
      <c r="A46" s="267"/>
      <c r="B46" s="268" t="s">
        <v>87</v>
      </c>
      <c r="C46" s="270" t="s">
        <v>77</v>
      </c>
      <c r="D46" s="270" t="s">
        <v>77</v>
      </c>
      <c r="E46" s="270" t="s">
        <v>77</v>
      </c>
      <c r="F46" s="270" t="s">
        <v>77</v>
      </c>
      <c r="G46" s="270" t="s">
        <v>77</v>
      </c>
    </row>
    <row r="47" ht="27.6" customHeight="1" spans="1:7">
      <c r="A47" s="267"/>
      <c r="B47" s="268" t="s">
        <v>88</v>
      </c>
      <c r="C47" s="270" t="s">
        <v>77</v>
      </c>
      <c r="D47" s="270" t="s">
        <v>77</v>
      </c>
      <c r="E47" s="270" t="s">
        <v>77</v>
      </c>
      <c r="F47" s="270" t="s">
        <v>77</v>
      </c>
      <c r="G47" s="270" t="s">
        <v>77</v>
      </c>
    </row>
    <row r="48" ht="21.6" customHeight="1" spans="1:7">
      <c r="A48" s="267"/>
      <c r="B48" s="268" t="s">
        <v>89</v>
      </c>
      <c r="C48" s="270" t="s">
        <v>77</v>
      </c>
      <c r="D48" s="270" t="s">
        <v>77</v>
      </c>
      <c r="E48" s="270" t="s">
        <v>77</v>
      </c>
      <c r="F48" s="270" t="s">
        <v>77</v>
      </c>
      <c r="G48" s="270" t="s">
        <v>77</v>
      </c>
    </row>
    <row r="49" ht="34.35" customHeight="1" spans="1:7">
      <c r="A49" s="267"/>
      <c r="B49" s="268" t="s">
        <v>90</v>
      </c>
      <c r="C49" s="270" t="s">
        <v>77</v>
      </c>
      <c r="D49" s="270" t="s">
        <v>77</v>
      </c>
      <c r="E49" s="270" t="s">
        <v>77</v>
      </c>
      <c r="F49" s="270" t="s">
        <v>77</v>
      </c>
      <c r="G49" s="270" t="s">
        <v>77</v>
      </c>
    </row>
    <row r="50" ht="21" customHeight="1" spans="1:7">
      <c r="A50" s="267"/>
      <c r="B50" s="268" t="s">
        <v>91</v>
      </c>
      <c r="C50" s="270" t="s">
        <v>77</v>
      </c>
      <c r="D50" s="270" t="s">
        <v>77</v>
      </c>
      <c r="E50" s="270" t="s">
        <v>77</v>
      </c>
      <c r="F50" s="270" t="s">
        <v>77</v>
      </c>
      <c r="G50" s="270" t="s">
        <v>77</v>
      </c>
    </row>
    <row r="51" ht="21" customHeight="1" spans="1:7">
      <c r="A51" s="267"/>
      <c r="B51" s="268" t="s">
        <v>92</v>
      </c>
      <c r="C51" s="270" t="s">
        <v>77</v>
      </c>
      <c r="D51" s="270" t="s">
        <v>77</v>
      </c>
      <c r="E51" s="270" t="s">
        <v>77</v>
      </c>
      <c r="F51" s="270" t="s">
        <v>77</v>
      </c>
      <c r="G51" s="270" t="s">
        <v>77</v>
      </c>
    </row>
    <row r="52" ht="21" customHeight="1" spans="1:7">
      <c r="A52" s="267"/>
      <c r="B52" s="268" t="s">
        <v>93</v>
      </c>
      <c r="C52" s="270" t="s">
        <v>80</v>
      </c>
      <c r="D52" s="270" t="s">
        <v>80</v>
      </c>
      <c r="E52" s="270" t="s">
        <v>80</v>
      </c>
      <c r="F52" s="270" t="s">
        <v>77</v>
      </c>
      <c r="G52" s="270" t="s">
        <v>77</v>
      </c>
    </row>
    <row r="53" ht="21" customHeight="1" spans="1:7">
      <c r="A53" s="267"/>
      <c r="B53" s="268" t="s">
        <v>94</v>
      </c>
      <c r="C53" s="270" t="s">
        <v>80</v>
      </c>
      <c r="D53" s="270" t="s">
        <v>77</v>
      </c>
      <c r="E53" s="270" t="s">
        <v>77</v>
      </c>
      <c r="F53" s="270" t="s">
        <v>77</v>
      </c>
      <c r="G53" s="270" t="s">
        <v>77</v>
      </c>
    </row>
    <row r="54" ht="21" customHeight="1" spans="1:7">
      <c r="A54" s="267"/>
      <c r="B54" s="268" t="s">
        <v>95</v>
      </c>
      <c r="C54" s="270" t="s">
        <v>80</v>
      </c>
      <c r="D54" s="270" t="s">
        <v>80</v>
      </c>
      <c r="E54" s="270" t="s">
        <v>80</v>
      </c>
      <c r="F54" s="270" t="s">
        <v>77</v>
      </c>
      <c r="G54" s="270" t="s">
        <v>77</v>
      </c>
    </row>
    <row r="55" ht="21" customHeight="1" spans="1:7">
      <c r="A55" s="267"/>
      <c r="B55" s="268" t="s">
        <v>96</v>
      </c>
      <c r="C55" s="270" t="s">
        <v>77</v>
      </c>
      <c r="D55" s="270" t="s">
        <v>77</v>
      </c>
      <c r="E55" s="270" t="s">
        <v>77</v>
      </c>
      <c r="F55" s="270" t="s">
        <v>77</v>
      </c>
      <c r="G55" s="270" t="s">
        <v>77</v>
      </c>
    </row>
    <row r="56" ht="21" customHeight="1" spans="1:7">
      <c r="A56" s="267"/>
      <c r="B56" s="275" t="s">
        <v>97</v>
      </c>
      <c r="C56" s="270" t="s">
        <v>77</v>
      </c>
      <c r="D56" s="270" t="s">
        <v>77</v>
      </c>
      <c r="E56" s="270" t="s">
        <v>77</v>
      </c>
      <c r="F56" s="270" t="s">
        <v>77</v>
      </c>
      <c r="G56" s="270" t="s">
        <v>77</v>
      </c>
    </row>
    <row r="57" ht="21" customHeight="1" spans="1:7">
      <c r="A57" s="267"/>
      <c r="B57" s="268" t="s">
        <v>98</v>
      </c>
      <c r="C57" s="270" t="s">
        <v>77</v>
      </c>
      <c r="D57" s="270" t="s">
        <v>77</v>
      </c>
      <c r="E57" s="270" t="s">
        <v>77</v>
      </c>
      <c r="F57" s="270" t="s">
        <v>77</v>
      </c>
      <c r="G57" s="270" t="s">
        <v>77</v>
      </c>
    </row>
    <row r="58" ht="21" customHeight="1" spans="1:7">
      <c r="A58" s="267">
        <v>800</v>
      </c>
      <c r="B58" s="276" t="s">
        <v>99</v>
      </c>
      <c r="C58" s="270" t="s">
        <v>77</v>
      </c>
      <c r="D58" s="270" t="s">
        <v>77</v>
      </c>
      <c r="E58" s="270" t="s">
        <v>77</v>
      </c>
      <c r="F58" s="270" t="s">
        <v>77</v>
      </c>
      <c r="G58" s="270" t="s">
        <v>77</v>
      </c>
    </row>
    <row r="59" ht="21" customHeight="1" spans="1:8">
      <c r="A59" s="277"/>
      <c r="B59" s="278" t="s">
        <v>100</v>
      </c>
      <c r="C59" s="270" t="s">
        <v>77</v>
      </c>
      <c r="D59" s="270" t="s">
        <v>77</v>
      </c>
      <c r="E59" s="270" t="s">
        <v>77</v>
      </c>
      <c r="F59" s="270" t="s">
        <v>77</v>
      </c>
      <c r="G59" s="270" t="s">
        <v>77</v>
      </c>
      <c r="H59" s="279"/>
    </row>
    <row r="60" ht="44.25" customHeight="1" spans="1:7">
      <c r="A60" s="277"/>
      <c r="B60" s="278" t="s">
        <v>101</v>
      </c>
      <c r="C60" s="270" t="s">
        <v>77</v>
      </c>
      <c r="D60" s="270" t="s">
        <v>77</v>
      </c>
      <c r="E60" s="270" t="s">
        <v>77</v>
      </c>
      <c r="F60" s="270" t="s">
        <v>77</v>
      </c>
      <c r="G60" s="270" t="s">
        <v>77</v>
      </c>
    </row>
    <row r="61" ht="25.7" customHeight="1" spans="1:7">
      <c r="A61" s="267"/>
      <c r="B61" s="278" t="s">
        <v>102</v>
      </c>
      <c r="C61" s="270" t="s">
        <v>80</v>
      </c>
      <c r="D61" s="270" t="s">
        <v>80</v>
      </c>
      <c r="E61" s="270" t="s">
        <v>80</v>
      </c>
      <c r="F61" s="270" t="s">
        <v>77</v>
      </c>
      <c r="G61" s="270" t="s">
        <v>77</v>
      </c>
    </row>
    <row r="62" ht="25.7" customHeight="1" spans="1:7">
      <c r="A62" s="267"/>
      <c r="B62" s="278" t="s">
        <v>103</v>
      </c>
      <c r="C62" s="270" t="s">
        <v>80</v>
      </c>
      <c r="D62" s="270" t="s">
        <v>80</v>
      </c>
      <c r="E62" s="270" t="s">
        <v>77</v>
      </c>
      <c r="F62" s="270" t="s">
        <v>80</v>
      </c>
      <c r="G62" s="270" t="s">
        <v>80</v>
      </c>
    </row>
    <row r="63" ht="25.7" customHeight="1" spans="1:7">
      <c r="A63" s="267"/>
      <c r="B63" s="278" t="s">
        <v>104</v>
      </c>
      <c r="C63" s="270" t="s">
        <v>77</v>
      </c>
      <c r="D63" s="270" t="s">
        <v>77</v>
      </c>
      <c r="E63" s="270" t="s">
        <v>77</v>
      </c>
      <c r="F63" s="270" t="s">
        <v>77</v>
      </c>
      <c r="G63" s="270" t="s">
        <v>77</v>
      </c>
    </row>
    <row r="64" ht="12.6" customHeight="1" spans="1:7">
      <c r="A64" s="280"/>
      <c r="B64" s="281"/>
      <c r="C64" s="282"/>
      <c r="D64" s="282"/>
      <c r="E64" s="282"/>
      <c r="F64" s="282"/>
      <c r="G64" s="282"/>
    </row>
    <row r="65" ht="14.15" spans="1:20">
      <c r="A65" s="277">
        <v>903</v>
      </c>
      <c r="B65" s="278" t="s">
        <v>105</v>
      </c>
      <c r="C65" s="286" t="s">
        <v>106</v>
      </c>
      <c r="D65" s="286" t="s">
        <v>106</v>
      </c>
      <c r="E65" s="286" t="s">
        <v>80</v>
      </c>
      <c r="F65" s="287" t="s">
        <v>80</v>
      </c>
      <c r="G65" s="286" t="s">
        <v>80</v>
      </c>
      <c r="H65" s="288"/>
      <c r="I65" s="255"/>
      <c r="J65" s="255"/>
      <c r="K65" s="255"/>
      <c r="L65" s="255"/>
      <c r="M65" s="255"/>
      <c r="O65" s="255"/>
      <c r="P65" s="284"/>
      <c r="T65" s="285"/>
    </row>
    <row r="66" ht="14.15" spans="1:20">
      <c r="A66" s="277">
        <v>900</v>
      </c>
      <c r="B66" s="278" t="s">
        <v>107</v>
      </c>
      <c r="C66" s="286" t="s">
        <v>80</v>
      </c>
      <c r="D66" s="286" t="s">
        <v>80</v>
      </c>
      <c r="E66" s="286" t="s">
        <v>106</v>
      </c>
      <c r="F66" s="287" t="s">
        <v>106</v>
      </c>
      <c r="G66" s="286" t="s">
        <v>106</v>
      </c>
      <c r="H66" s="288"/>
      <c r="I66" s="255"/>
      <c r="J66" s="255"/>
      <c r="K66" s="255"/>
      <c r="L66" s="255"/>
      <c r="M66" s="255"/>
      <c r="O66" s="255"/>
      <c r="P66" s="284"/>
      <c r="T66" s="285"/>
    </row>
    <row r="67" ht="14.15" spans="1:20">
      <c r="A67" s="277">
        <v>904</v>
      </c>
      <c r="B67" s="278" t="s">
        <v>108</v>
      </c>
      <c r="C67" s="286" t="s">
        <v>106</v>
      </c>
      <c r="D67" s="286" t="s">
        <v>106</v>
      </c>
      <c r="E67" s="286" t="s">
        <v>80</v>
      </c>
      <c r="F67" s="287" t="s">
        <v>80</v>
      </c>
      <c r="G67" s="286" t="s">
        <v>80</v>
      </c>
      <c r="H67" s="288"/>
      <c r="I67" s="255"/>
      <c r="J67" s="255"/>
      <c r="K67" s="255"/>
      <c r="L67" s="255"/>
      <c r="M67" s="255"/>
      <c r="O67" s="255"/>
      <c r="P67" s="284"/>
      <c r="T67" s="285"/>
    </row>
    <row r="68" ht="14.15" spans="1:20">
      <c r="A68" s="277">
        <v>901</v>
      </c>
      <c r="B68" s="278" t="s">
        <v>109</v>
      </c>
      <c r="C68" s="286" t="s">
        <v>80</v>
      </c>
      <c r="D68" s="286" t="s">
        <v>80</v>
      </c>
      <c r="E68" s="286" t="s">
        <v>106</v>
      </c>
      <c r="F68" s="287" t="s">
        <v>106</v>
      </c>
      <c r="G68" s="286" t="s">
        <v>106</v>
      </c>
      <c r="H68" s="288"/>
      <c r="I68" s="255"/>
      <c r="J68" s="255"/>
      <c r="K68" s="255"/>
      <c r="L68" s="255"/>
      <c r="M68" s="255"/>
      <c r="O68" s="255"/>
      <c r="P68" s="284"/>
      <c r="T68" s="285"/>
    </row>
    <row r="69" ht="14.15" spans="1:20">
      <c r="A69" s="277">
        <v>905</v>
      </c>
      <c r="B69" s="278" t="s">
        <v>110</v>
      </c>
      <c r="C69" s="286" t="s">
        <v>106</v>
      </c>
      <c r="D69" s="286" t="s">
        <v>106</v>
      </c>
      <c r="E69" s="286" t="s">
        <v>80</v>
      </c>
      <c r="F69" s="287" t="s">
        <v>80</v>
      </c>
      <c r="G69" s="286" t="s">
        <v>80</v>
      </c>
      <c r="H69" s="288"/>
      <c r="I69" s="255"/>
      <c r="J69" s="255"/>
      <c r="K69" s="255"/>
      <c r="L69" s="255"/>
      <c r="M69" s="255"/>
      <c r="O69" s="255"/>
      <c r="P69" s="284"/>
      <c r="T69" s="285"/>
    </row>
    <row r="70" ht="14.15" spans="1:20">
      <c r="A70" s="277">
        <v>902</v>
      </c>
      <c r="B70" s="278" t="s">
        <v>111</v>
      </c>
      <c r="C70" s="286" t="s">
        <v>80</v>
      </c>
      <c r="D70" s="286" t="s">
        <v>80</v>
      </c>
      <c r="E70" s="286" t="s">
        <v>106</v>
      </c>
      <c r="F70" s="287" t="s">
        <v>106</v>
      </c>
      <c r="G70" s="286" t="s">
        <v>106</v>
      </c>
      <c r="H70" s="288"/>
      <c r="I70" s="255"/>
      <c r="J70" s="255"/>
      <c r="K70" s="255"/>
      <c r="L70" s="255"/>
      <c r="M70" s="255"/>
      <c r="O70" s="255"/>
      <c r="P70" s="284"/>
      <c r="T70" s="285"/>
    </row>
    <row r="71" ht="26.45" customHeight="1" spans="1:20">
      <c r="A71" s="277"/>
      <c r="B71" s="289" t="s">
        <v>112</v>
      </c>
      <c r="C71" s="290"/>
      <c r="D71" s="290"/>
      <c r="E71" s="290"/>
      <c r="F71" s="290"/>
      <c r="G71" s="291"/>
      <c r="H71" s="288"/>
      <c r="I71" s="255"/>
      <c r="J71" s="255"/>
      <c r="K71" s="255"/>
      <c r="L71" s="255"/>
      <c r="M71" s="255"/>
      <c r="O71" s="255"/>
      <c r="P71" s="284"/>
      <c r="T71" s="285"/>
    </row>
    <row r="72" ht="18.6" customHeight="1" spans="1:20">
      <c r="A72" s="277" t="s">
        <v>113</v>
      </c>
      <c r="B72" s="276" t="s">
        <v>114</v>
      </c>
      <c r="C72" s="286" t="s">
        <v>80</v>
      </c>
      <c r="D72" s="286" t="s">
        <v>80</v>
      </c>
      <c r="E72" s="286" t="s">
        <v>106</v>
      </c>
      <c r="F72" s="287" t="s">
        <v>115</v>
      </c>
      <c r="G72" s="286" t="s">
        <v>115</v>
      </c>
      <c r="H72" s="256"/>
      <c r="I72" s="255"/>
      <c r="J72" s="255"/>
      <c r="K72" s="255"/>
      <c r="L72" s="255"/>
      <c r="M72" s="255"/>
      <c r="O72" s="255"/>
      <c r="P72" s="284"/>
      <c r="T72" s="285"/>
    </row>
    <row r="73" ht="18.6" customHeight="1" spans="1:20">
      <c r="A73" s="277" t="s">
        <v>116</v>
      </c>
      <c r="B73" s="276" t="s">
        <v>117</v>
      </c>
      <c r="C73" s="286" t="s">
        <v>106</v>
      </c>
      <c r="D73" s="286" t="s">
        <v>106</v>
      </c>
      <c r="E73" s="286" t="s">
        <v>106</v>
      </c>
      <c r="F73" s="287" t="s">
        <v>77</v>
      </c>
      <c r="G73" s="286" t="s">
        <v>77</v>
      </c>
      <c r="H73" s="279"/>
      <c r="I73" s="255"/>
      <c r="J73" s="255"/>
      <c r="K73" s="255"/>
      <c r="L73" s="255"/>
      <c r="M73" s="255"/>
      <c r="O73" s="255"/>
      <c r="P73" s="284"/>
      <c r="T73" s="285"/>
    </row>
    <row r="74" ht="30.6" customHeight="1" spans="1:20">
      <c r="A74" s="277" t="s">
        <v>118</v>
      </c>
      <c r="B74" s="276" t="s">
        <v>119</v>
      </c>
      <c r="C74" s="286" t="s">
        <v>106</v>
      </c>
      <c r="D74" s="286" t="s">
        <v>106</v>
      </c>
      <c r="E74" s="286" t="s">
        <v>106</v>
      </c>
      <c r="F74" s="287" t="s">
        <v>106</v>
      </c>
      <c r="G74" s="286" t="s">
        <v>106</v>
      </c>
      <c r="H74" s="279"/>
      <c r="I74" s="255"/>
      <c r="J74" s="255"/>
      <c r="K74" s="255"/>
      <c r="L74" s="255"/>
      <c r="M74" s="255"/>
      <c r="O74" s="255"/>
      <c r="P74" s="284"/>
      <c r="T74" s="285"/>
    </row>
    <row r="75" ht="28.5" customHeight="1" spans="1:20">
      <c r="A75" s="277" t="s">
        <v>120</v>
      </c>
      <c r="B75" s="278" t="s">
        <v>121</v>
      </c>
      <c r="C75" s="286" t="s">
        <v>106</v>
      </c>
      <c r="D75" s="286" t="s">
        <v>106</v>
      </c>
      <c r="E75" s="286" t="s">
        <v>106</v>
      </c>
      <c r="F75" s="287" t="s">
        <v>106</v>
      </c>
      <c r="G75" s="286" t="s">
        <v>106</v>
      </c>
      <c r="H75" s="256"/>
      <c r="I75" s="255"/>
      <c r="J75" s="255"/>
      <c r="K75" s="255"/>
      <c r="L75" s="255"/>
      <c r="M75" s="255"/>
      <c r="O75" s="255"/>
      <c r="P75" s="284"/>
      <c r="T75" s="285"/>
    </row>
    <row r="76" ht="18.6" customHeight="1" spans="1:20">
      <c r="A76" s="277" t="s">
        <v>122</v>
      </c>
      <c r="B76" s="278" t="s">
        <v>123</v>
      </c>
      <c r="C76" s="286" t="s">
        <v>106</v>
      </c>
      <c r="D76" s="286" t="s">
        <v>106</v>
      </c>
      <c r="E76" s="292" t="s">
        <v>106</v>
      </c>
      <c r="F76" s="286" t="s">
        <v>106</v>
      </c>
      <c r="G76" s="286" t="s">
        <v>106</v>
      </c>
      <c r="H76" s="256"/>
      <c r="I76" s="255"/>
      <c r="J76" s="255"/>
      <c r="K76" s="255"/>
      <c r="L76" s="255"/>
      <c r="M76" s="255"/>
      <c r="O76" s="255"/>
      <c r="P76" s="284"/>
      <c r="T76" s="285"/>
    </row>
    <row r="77" ht="18.6" customHeight="1" spans="1:20">
      <c r="A77" s="277" t="s">
        <v>124</v>
      </c>
      <c r="B77" s="278" t="s">
        <v>125</v>
      </c>
      <c r="C77" s="286" t="s">
        <v>106</v>
      </c>
      <c r="D77" s="286" t="s">
        <v>106</v>
      </c>
      <c r="E77" s="292" t="s">
        <v>106</v>
      </c>
      <c r="F77" s="286" t="s">
        <v>106</v>
      </c>
      <c r="G77" s="286" t="s">
        <v>106</v>
      </c>
      <c r="H77" s="256"/>
      <c r="I77" s="255"/>
      <c r="J77" s="255"/>
      <c r="K77" s="255"/>
      <c r="L77" s="255"/>
      <c r="M77" s="255"/>
      <c r="O77" s="255"/>
      <c r="P77" s="284"/>
      <c r="T77" s="285"/>
    </row>
    <row r="78" ht="18.6" customHeight="1" spans="1:20">
      <c r="A78" s="293" t="s">
        <v>126</v>
      </c>
      <c r="B78" s="278" t="s">
        <v>127</v>
      </c>
      <c r="C78" s="286" t="s">
        <v>106</v>
      </c>
      <c r="D78" s="286" t="s">
        <v>106</v>
      </c>
      <c r="E78" s="292" t="s">
        <v>80</v>
      </c>
      <c r="F78" s="286" t="s">
        <v>80</v>
      </c>
      <c r="G78" s="286" t="s">
        <v>80</v>
      </c>
      <c r="H78" s="279"/>
      <c r="I78" s="255"/>
      <c r="J78" s="255"/>
      <c r="K78" s="255"/>
      <c r="L78" s="255"/>
      <c r="M78" s="255"/>
      <c r="O78" s="255"/>
      <c r="P78" s="284"/>
      <c r="T78" s="285"/>
    </row>
    <row r="79" ht="18.6" customHeight="1" spans="1:20">
      <c r="A79" s="293" t="s">
        <v>128</v>
      </c>
      <c r="B79" s="278" t="s">
        <v>129</v>
      </c>
      <c r="C79" s="286" t="s">
        <v>80</v>
      </c>
      <c r="D79" s="286" t="s">
        <v>80</v>
      </c>
      <c r="E79" s="292" t="s">
        <v>106</v>
      </c>
      <c r="F79" s="286" t="s">
        <v>106</v>
      </c>
      <c r="G79" s="286" t="s">
        <v>106</v>
      </c>
      <c r="H79" s="256"/>
      <c r="I79" s="255"/>
      <c r="J79" s="255"/>
      <c r="K79" s="255"/>
      <c r="L79" s="255"/>
      <c r="M79" s="255"/>
      <c r="O79" s="255"/>
      <c r="P79" s="284"/>
      <c r="T79" s="285"/>
    </row>
    <row r="80" ht="18.6" customHeight="1" spans="1:20">
      <c r="A80" s="277" t="s">
        <v>130</v>
      </c>
      <c r="B80" s="278" t="s">
        <v>131</v>
      </c>
      <c r="C80" s="286" t="s">
        <v>80</v>
      </c>
      <c r="D80" s="286" t="s">
        <v>80</v>
      </c>
      <c r="E80" s="292" t="s">
        <v>106</v>
      </c>
      <c r="F80" s="286" t="s">
        <v>106</v>
      </c>
      <c r="G80" s="286" t="s">
        <v>106</v>
      </c>
      <c r="H80" s="256"/>
      <c r="I80" s="255"/>
      <c r="J80" s="255"/>
      <c r="K80" s="255"/>
      <c r="L80" s="255"/>
      <c r="M80" s="255"/>
      <c r="O80" s="255"/>
      <c r="P80" s="284"/>
      <c r="T80" s="285"/>
    </row>
    <row r="81" ht="18.6" customHeight="1" spans="1:20">
      <c r="A81" s="277" t="s">
        <v>132</v>
      </c>
      <c r="B81" s="278" t="s">
        <v>133</v>
      </c>
      <c r="C81" s="286" t="s">
        <v>106</v>
      </c>
      <c r="D81" s="286" t="s">
        <v>106</v>
      </c>
      <c r="E81" s="292" t="s">
        <v>80</v>
      </c>
      <c r="F81" s="286" t="s">
        <v>80</v>
      </c>
      <c r="G81" s="286" t="s">
        <v>80</v>
      </c>
      <c r="H81" s="279"/>
      <c r="I81" s="255"/>
      <c r="J81" s="255"/>
      <c r="K81" s="255"/>
      <c r="L81" s="255"/>
      <c r="M81" s="255"/>
      <c r="O81" s="255"/>
      <c r="P81" s="284"/>
      <c r="T81" s="285"/>
    </row>
    <row r="82" ht="18.6" customHeight="1" spans="1:20">
      <c r="A82" s="277" t="s">
        <v>134</v>
      </c>
      <c r="B82" s="278" t="s">
        <v>135</v>
      </c>
      <c r="C82" s="286" t="s">
        <v>80</v>
      </c>
      <c r="D82" s="286" t="s">
        <v>80</v>
      </c>
      <c r="E82" s="292" t="s">
        <v>106</v>
      </c>
      <c r="F82" s="286" t="s">
        <v>106</v>
      </c>
      <c r="G82" s="286" t="s">
        <v>106</v>
      </c>
      <c r="H82" s="256"/>
      <c r="I82" s="255"/>
      <c r="J82" s="255"/>
      <c r="K82" s="255"/>
      <c r="L82" s="255"/>
      <c r="M82" s="255"/>
      <c r="O82" s="255"/>
      <c r="P82" s="284"/>
      <c r="T82" s="285"/>
    </row>
    <row r="83" ht="21" customHeight="1" spans="1:20">
      <c r="A83" s="277" t="s">
        <v>136</v>
      </c>
      <c r="B83" s="278" t="s">
        <v>137</v>
      </c>
      <c r="C83" s="286" t="s">
        <v>80</v>
      </c>
      <c r="D83" s="286" t="s">
        <v>77</v>
      </c>
      <c r="E83" s="292" t="s">
        <v>106</v>
      </c>
      <c r="F83" s="286" t="s">
        <v>106</v>
      </c>
      <c r="G83" s="286" t="s">
        <v>106</v>
      </c>
      <c r="H83" s="256"/>
      <c r="I83" s="255"/>
      <c r="J83" s="255"/>
      <c r="K83" s="255"/>
      <c r="L83" s="255"/>
      <c r="M83" s="255"/>
      <c r="O83" s="255"/>
      <c r="P83" s="284"/>
      <c r="T83" s="285"/>
    </row>
    <row r="84" ht="18.6" customHeight="1" spans="1:20">
      <c r="A84" s="293" t="s">
        <v>138</v>
      </c>
      <c r="B84" s="278" t="s">
        <v>139</v>
      </c>
      <c r="C84" s="286" t="s">
        <v>106</v>
      </c>
      <c r="D84" s="286" t="s">
        <v>106</v>
      </c>
      <c r="E84" s="286" t="s">
        <v>106</v>
      </c>
      <c r="F84" s="294" t="s">
        <v>77</v>
      </c>
      <c r="G84" s="270" t="s">
        <v>77</v>
      </c>
      <c r="H84" s="279"/>
      <c r="I84" s="255"/>
      <c r="J84" s="255"/>
      <c r="K84" s="255"/>
      <c r="L84" s="255"/>
      <c r="M84" s="255"/>
      <c r="O84" s="255"/>
      <c r="P84" s="284"/>
      <c r="T84" s="285"/>
    </row>
    <row r="85" ht="18.6" customHeight="1" spans="1:20">
      <c r="A85" s="277" t="s">
        <v>140</v>
      </c>
      <c r="B85" s="278" t="s">
        <v>141</v>
      </c>
      <c r="C85" s="286" t="s">
        <v>106</v>
      </c>
      <c r="D85" s="286" t="s">
        <v>106</v>
      </c>
      <c r="E85" s="286" t="s">
        <v>106</v>
      </c>
      <c r="F85" s="287" t="s">
        <v>77</v>
      </c>
      <c r="G85" s="286" t="s">
        <v>77</v>
      </c>
      <c r="H85" s="279"/>
      <c r="I85" s="255"/>
      <c r="J85" s="255"/>
      <c r="K85" s="255"/>
      <c r="L85" s="255"/>
      <c r="M85" s="255"/>
      <c r="O85" s="255"/>
      <c r="P85" s="284"/>
      <c r="T85" s="285"/>
    </row>
    <row r="86" ht="18.6" customHeight="1" spans="1:20">
      <c r="A86" s="277" t="s">
        <v>142</v>
      </c>
      <c r="B86" s="278" t="s">
        <v>143</v>
      </c>
      <c r="C86" s="286" t="s">
        <v>106</v>
      </c>
      <c r="D86" s="286" t="s">
        <v>106</v>
      </c>
      <c r="E86" s="286" t="s">
        <v>80</v>
      </c>
      <c r="F86" s="287" t="s">
        <v>80</v>
      </c>
      <c r="G86" s="286" t="s">
        <v>80</v>
      </c>
      <c r="H86" s="279"/>
      <c r="I86" s="255"/>
      <c r="J86" s="255"/>
      <c r="K86" s="255"/>
      <c r="L86" s="255"/>
      <c r="M86" s="255"/>
      <c r="O86" s="255"/>
      <c r="P86" s="284"/>
      <c r="T86" s="285"/>
    </row>
    <row r="87" ht="19.35" customHeight="1" spans="1:20">
      <c r="A87" s="277" t="s">
        <v>144</v>
      </c>
      <c r="B87" s="278" t="s">
        <v>145</v>
      </c>
      <c r="C87" s="286" t="s">
        <v>80</v>
      </c>
      <c r="D87" s="286" t="s">
        <v>80</v>
      </c>
      <c r="E87" s="286" t="s">
        <v>106</v>
      </c>
      <c r="F87" s="287" t="s">
        <v>106</v>
      </c>
      <c r="G87" s="286" t="s">
        <v>106</v>
      </c>
      <c r="H87" s="256"/>
      <c r="I87" s="255"/>
      <c r="J87" s="255"/>
      <c r="K87" s="255"/>
      <c r="L87" s="255"/>
      <c r="M87" s="255"/>
      <c r="O87" s="255"/>
      <c r="P87" s="284"/>
      <c r="T87" s="285"/>
    </row>
    <row r="88" ht="19.35" hidden="1" customHeight="1" spans="1:20">
      <c r="A88" s="295" t="s">
        <v>146</v>
      </c>
      <c r="B88" s="296" t="s">
        <v>147</v>
      </c>
      <c r="C88" s="297" t="s">
        <v>106</v>
      </c>
      <c r="D88" s="297" t="s">
        <v>106</v>
      </c>
      <c r="E88" s="297" t="s">
        <v>80</v>
      </c>
      <c r="F88" s="298" t="s">
        <v>80</v>
      </c>
      <c r="G88" s="297" t="s">
        <v>80</v>
      </c>
      <c r="H88" s="279" t="s">
        <v>148</v>
      </c>
      <c r="I88" s="255"/>
      <c r="J88" s="255"/>
      <c r="K88" s="255"/>
      <c r="L88" s="255"/>
      <c r="M88" s="255"/>
      <c r="O88" s="255"/>
      <c r="P88" s="284"/>
      <c r="T88" s="285"/>
    </row>
    <row r="89" ht="19.35" hidden="1" customHeight="1" spans="1:20">
      <c r="A89" s="295" t="s">
        <v>149</v>
      </c>
      <c r="B89" s="296" t="s">
        <v>150</v>
      </c>
      <c r="C89" s="297" t="s">
        <v>80</v>
      </c>
      <c r="D89" s="297" t="s">
        <v>80</v>
      </c>
      <c r="E89" s="297" t="s">
        <v>106</v>
      </c>
      <c r="F89" s="298" t="s">
        <v>77</v>
      </c>
      <c r="G89" s="297" t="s">
        <v>77</v>
      </c>
      <c r="H89" s="279" t="s">
        <v>151</v>
      </c>
      <c r="I89" s="255"/>
      <c r="J89" s="255"/>
      <c r="K89" s="255"/>
      <c r="L89" s="255"/>
      <c r="M89" s="255"/>
      <c r="O89" s="255"/>
      <c r="P89" s="284"/>
      <c r="T89" s="285"/>
    </row>
    <row r="90" ht="21.6" hidden="1" customHeight="1" spans="1:20">
      <c r="A90" s="295" t="s">
        <v>152</v>
      </c>
      <c r="B90" s="296" t="s">
        <v>153</v>
      </c>
      <c r="C90" s="297" t="s">
        <v>80</v>
      </c>
      <c r="D90" s="297" t="s">
        <v>80</v>
      </c>
      <c r="E90" s="297" t="s">
        <v>80</v>
      </c>
      <c r="F90" s="298" t="s">
        <v>80</v>
      </c>
      <c r="G90" s="297" t="s">
        <v>77</v>
      </c>
      <c r="H90" s="256"/>
      <c r="I90" s="255"/>
      <c r="J90" s="255"/>
      <c r="K90" s="255"/>
      <c r="L90" s="255"/>
      <c r="M90" s="255"/>
      <c r="O90" s="255"/>
      <c r="P90" s="284"/>
      <c r="T90" s="285"/>
    </row>
    <row r="91" ht="18" customHeight="1" spans="1:20">
      <c r="A91" s="277" t="s">
        <v>154</v>
      </c>
      <c r="B91" s="278" t="s">
        <v>155</v>
      </c>
      <c r="C91" s="286" t="s">
        <v>106</v>
      </c>
      <c r="D91" s="286" t="s">
        <v>106</v>
      </c>
      <c r="E91" s="286" t="s">
        <v>80</v>
      </c>
      <c r="F91" s="287" t="s">
        <v>80</v>
      </c>
      <c r="G91" s="286" t="s">
        <v>80</v>
      </c>
      <c r="H91" s="279"/>
      <c r="I91" s="255"/>
      <c r="J91" s="255"/>
      <c r="K91" s="255"/>
      <c r="L91" s="255"/>
      <c r="M91" s="255"/>
      <c r="O91" s="255"/>
      <c r="P91" s="284"/>
      <c r="T91" s="285"/>
    </row>
    <row r="92" ht="18" customHeight="1" spans="1:20">
      <c r="A92" s="277" t="s">
        <v>156</v>
      </c>
      <c r="B92" s="278" t="s">
        <v>157</v>
      </c>
      <c r="C92" s="286" t="s">
        <v>80</v>
      </c>
      <c r="D92" s="286" t="s">
        <v>80</v>
      </c>
      <c r="E92" s="286" t="s">
        <v>106</v>
      </c>
      <c r="F92" s="287" t="s">
        <v>77</v>
      </c>
      <c r="G92" s="286" t="s">
        <v>77</v>
      </c>
      <c r="H92" s="279"/>
      <c r="I92" s="255"/>
      <c r="J92" s="255"/>
      <c r="K92" s="255"/>
      <c r="L92" s="255"/>
      <c r="M92" s="255"/>
      <c r="O92" s="255"/>
      <c r="P92" s="284"/>
      <c r="T92" s="285"/>
    </row>
    <row r="93" ht="18" hidden="1" customHeight="1" spans="1:20">
      <c r="A93" s="295" t="s">
        <v>158</v>
      </c>
      <c r="B93" s="296" t="s">
        <v>102</v>
      </c>
      <c r="C93" s="297" t="s">
        <v>80</v>
      </c>
      <c r="D93" s="297" t="s">
        <v>80</v>
      </c>
      <c r="E93" s="297" t="s">
        <v>80</v>
      </c>
      <c r="F93" s="298" t="s">
        <v>115</v>
      </c>
      <c r="G93" s="297" t="s">
        <v>115</v>
      </c>
      <c r="H93" s="279" t="s">
        <v>159</v>
      </c>
      <c r="I93" s="255"/>
      <c r="J93" s="255"/>
      <c r="K93" s="255"/>
      <c r="L93" s="255"/>
      <c r="M93" s="255"/>
      <c r="O93" s="255"/>
      <c r="P93" s="284"/>
      <c r="T93" s="285"/>
    </row>
    <row r="94" ht="18" customHeight="1" spans="1:20">
      <c r="A94" s="277" t="s">
        <v>160</v>
      </c>
      <c r="B94" s="278" t="s">
        <v>161</v>
      </c>
      <c r="C94" s="286" t="s">
        <v>80</v>
      </c>
      <c r="D94" s="286" t="s">
        <v>80</v>
      </c>
      <c r="E94" s="286" t="s">
        <v>106</v>
      </c>
      <c r="F94" s="287" t="s">
        <v>106</v>
      </c>
      <c r="G94" s="286" t="s">
        <v>106</v>
      </c>
      <c r="H94" s="256"/>
      <c r="I94" s="255"/>
      <c r="J94" s="255"/>
      <c r="K94" s="255"/>
      <c r="L94" s="255"/>
      <c r="M94" s="255"/>
      <c r="O94" s="255"/>
      <c r="P94" s="284"/>
      <c r="T94" s="285"/>
    </row>
    <row r="95" ht="18" customHeight="1" spans="1:20">
      <c r="A95" s="277" t="s">
        <v>162</v>
      </c>
      <c r="B95" s="278" t="s">
        <v>163</v>
      </c>
      <c r="C95" s="286" t="s">
        <v>106</v>
      </c>
      <c r="D95" s="286" t="s">
        <v>106</v>
      </c>
      <c r="E95" s="286" t="s">
        <v>80</v>
      </c>
      <c r="F95" s="287" t="s">
        <v>80</v>
      </c>
      <c r="G95" s="286" t="s">
        <v>80</v>
      </c>
      <c r="H95" s="279"/>
      <c r="I95" s="255"/>
      <c r="J95" s="255"/>
      <c r="K95" s="255"/>
      <c r="L95" s="255"/>
      <c r="M95" s="255"/>
      <c r="O95" s="255"/>
      <c r="P95" s="284"/>
      <c r="T95" s="285"/>
    </row>
    <row r="96" ht="18" customHeight="1" spans="1:20">
      <c r="A96" s="277" t="s">
        <v>164</v>
      </c>
      <c r="B96" s="278" t="s">
        <v>165</v>
      </c>
      <c r="C96" s="286" t="s">
        <v>80</v>
      </c>
      <c r="D96" s="286" t="s">
        <v>80</v>
      </c>
      <c r="E96" s="286" t="s">
        <v>106</v>
      </c>
      <c r="F96" s="287" t="s">
        <v>77</v>
      </c>
      <c r="G96" s="286" t="s">
        <v>77</v>
      </c>
      <c r="H96" s="279"/>
      <c r="I96" s="255"/>
      <c r="J96" s="255"/>
      <c r="K96" s="255"/>
      <c r="L96" s="255"/>
      <c r="M96" s="255"/>
      <c r="O96" s="255"/>
      <c r="P96" s="284"/>
      <c r="T96" s="285"/>
    </row>
    <row r="97" ht="18" customHeight="1" spans="1:20">
      <c r="A97" s="299" t="s">
        <v>166</v>
      </c>
      <c r="B97" s="278" t="s">
        <v>167</v>
      </c>
      <c r="C97" s="286" t="s">
        <v>106</v>
      </c>
      <c r="D97" s="286" t="s">
        <v>106</v>
      </c>
      <c r="E97" s="286" t="s">
        <v>80</v>
      </c>
      <c r="F97" s="287" t="s">
        <v>80</v>
      </c>
      <c r="G97" s="286" t="s">
        <v>80</v>
      </c>
      <c r="H97" s="279"/>
      <c r="I97" s="255"/>
      <c r="J97" s="255"/>
      <c r="K97" s="255"/>
      <c r="L97" s="255"/>
      <c r="M97" s="255"/>
      <c r="O97" s="255"/>
      <c r="P97" s="284"/>
      <c r="T97" s="285"/>
    </row>
    <row r="98" ht="18" customHeight="1" spans="1:20">
      <c r="A98" s="299" t="s">
        <v>168</v>
      </c>
      <c r="B98" s="278" t="s">
        <v>169</v>
      </c>
      <c r="C98" s="286" t="s">
        <v>80</v>
      </c>
      <c r="D98" s="286" t="s">
        <v>80</v>
      </c>
      <c r="E98" s="286" t="s">
        <v>106</v>
      </c>
      <c r="F98" s="287" t="s">
        <v>77</v>
      </c>
      <c r="G98" s="286" t="s">
        <v>77</v>
      </c>
      <c r="H98" s="279"/>
      <c r="I98" s="255"/>
      <c r="J98" s="255"/>
      <c r="K98" s="255"/>
      <c r="L98" s="255"/>
      <c r="M98" s="255"/>
      <c r="O98" s="255"/>
      <c r="P98" s="284"/>
      <c r="T98" s="285"/>
    </row>
    <row r="99" ht="18" customHeight="1" spans="1:20">
      <c r="A99" s="299" t="s">
        <v>170</v>
      </c>
      <c r="B99" s="278" t="s">
        <v>171</v>
      </c>
      <c r="C99" s="286" t="s">
        <v>106</v>
      </c>
      <c r="D99" s="286" t="s">
        <v>106</v>
      </c>
      <c r="E99" s="286" t="s">
        <v>80</v>
      </c>
      <c r="F99" s="287" t="s">
        <v>80</v>
      </c>
      <c r="G99" s="286" t="s">
        <v>80</v>
      </c>
      <c r="H99" s="279"/>
      <c r="I99" s="255"/>
      <c r="J99" s="255"/>
      <c r="K99" s="255"/>
      <c r="L99" s="255"/>
      <c r="M99" s="255"/>
      <c r="O99" s="255"/>
      <c r="P99" s="284"/>
      <c r="T99" s="285"/>
    </row>
    <row r="100" s="223" customFormat="1" ht="18" customHeight="1" spans="1:8">
      <c r="A100" s="300" t="s">
        <v>172</v>
      </c>
      <c r="B100" s="278" t="s">
        <v>173</v>
      </c>
      <c r="C100" s="286" t="s">
        <v>80</v>
      </c>
      <c r="D100" s="286" t="s">
        <v>80</v>
      </c>
      <c r="E100" s="286" t="s">
        <v>106</v>
      </c>
      <c r="F100" s="287" t="s">
        <v>77</v>
      </c>
      <c r="G100" s="286" t="s">
        <v>77</v>
      </c>
      <c r="H100" s="279"/>
    </row>
    <row r="101" ht="18" hidden="1" customHeight="1" spans="1:20">
      <c r="A101" s="295" t="s">
        <v>174</v>
      </c>
      <c r="B101" s="296" t="s">
        <v>175</v>
      </c>
      <c r="C101" s="297" t="s">
        <v>80</v>
      </c>
      <c r="D101" s="297" t="s">
        <v>80</v>
      </c>
      <c r="E101" s="297" t="s">
        <v>80</v>
      </c>
      <c r="F101" s="298" t="s">
        <v>106</v>
      </c>
      <c r="G101" s="297" t="s">
        <v>106</v>
      </c>
      <c r="H101" s="279" t="s">
        <v>176</v>
      </c>
      <c r="I101" s="311"/>
      <c r="J101" s="311"/>
      <c r="K101" s="255"/>
      <c r="L101" s="255"/>
      <c r="M101" s="255"/>
      <c r="O101" s="255"/>
      <c r="P101" s="284"/>
      <c r="T101" s="285"/>
    </row>
    <row r="102" ht="19.7" customHeight="1" spans="1:20">
      <c r="A102" s="293" t="s">
        <v>177</v>
      </c>
      <c r="B102" s="278" t="s">
        <v>178</v>
      </c>
      <c r="C102" s="286" t="s">
        <v>80</v>
      </c>
      <c r="D102" s="286" t="s">
        <v>106</v>
      </c>
      <c r="E102" s="286" t="s">
        <v>106</v>
      </c>
      <c r="F102" s="287" t="s">
        <v>80</v>
      </c>
      <c r="G102" s="286" t="s">
        <v>80</v>
      </c>
      <c r="H102" s="256"/>
      <c r="I102" s="311"/>
      <c r="J102" s="311"/>
      <c r="K102" s="255"/>
      <c r="L102" s="255"/>
      <c r="M102" s="255"/>
      <c r="O102" s="255"/>
      <c r="P102" s="284"/>
      <c r="T102" s="285"/>
    </row>
    <row r="103" ht="18" customHeight="1" spans="1:20">
      <c r="A103" s="293" t="s">
        <v>179</v>
      </c>
      <c r="B103" s="278" t="s">
        <v>180</v>
      </c>
      <c r="C103" s="286" t="s">
        <v>80</v>
      </c>
      <c r="D103" s="286" t="s">
        <v>80</v>
      </c>
      <c r="E103" s="286" t="s">
        <v>80</v>
      </c>
      <c r="F103" s="287" t="s">
        <v>106</v>
      </c>
      <c r="G103" s="286" t="s">
        <v>106</v>
      </c>
      <c r="H103" s="256"/>
      <c r="I103" s="311"/>
      <c r="J103" s="311"/>
      <c r="K103" s="255"/>
      <c r="L103" s="255"/>
      <c r="M103" s="255"/>
      <c r="O103" s="255"/>
      <c r="P103" s="284"/>
      <c r="T103" s="285"/>
    </row>
    <row r="104" ht="18" customHeight="1" spans="1:20">
      <c r="A104" s="293" t="s">
        <v>181</v>
      </c>
      <c r="B104" s="278" t="s">
        <v>182</v>
      </c>
      <c r="C104" s="286" t="s">
        <v>77</v>
      </c>
      <c r="D104" s="286" t="s">
        <v>77</v>
      </c>
      <c r="E104" s="286" t="s">
        <v>80</v>
      </c>
      <c r="F104" s="287" t="s">
        <v>106</v>
      </c>
      <c r="G104" s="286" t="s">
        <v>106</v>
      </c>
      <c r="H104" s="301"/>
      <c r="I104" s="311"/>
      <c r="J104" s="311"/>
      <c r="K104" s="255"/>
      <c r="L104" s="255"/>
      <c r="M104" s="255"/>
      <c r="O104" s="255"/>
      <c r="P104" s="284"/>
      <c r="T104" s="285"/>
    </row>
    <row r="105" ht="20.45" hidden="1" customHeight="1" spans="1:20">
      <c r="A105" s="293" t="s">
        <v>183</v>
      </c>
      <c r="B105" s="278" t="s">
        <v>100</v>
      </c>
      <c r="C105" s="286" t="s">
        <v>106</v>
      </c>
      <c r="D105" s="286" t="s">
        <v>106</v>
      </c>
      <c r="E105" s="286" t="s">
        <v>106</v>
      </c>
      <c r="F105" s="287" t="s">
        <v>106</v>
      </c>
      <c r="G105" s="286" t="s">
        <v>106</v>
      </c>
      <c r="H105" s="256"/>
      <c r="I105" s="311"/>
      <c r="J105" s="311"/>
      <c r="K105" s="255"/>
      <c r="L105" s="255"/>
      <c r="M105" s="255"/>
      <c r="O105" s="255"/>
      <c r="P105" s="284"/>
      <c r="T105" s="285"/>
    </row>
    <row r="106" ht="28.3" hidden="1" spans="1:20">
      <c r="A106" s="293" t="s">
        <v>184</v>
      </c>
      <c r="B106" s="278" t="s">
        <v>185</v>
      </c>
      <c r="C106" s="286" t="s">
        <v>80</v>
      </c>
      <c r="D106" s="286" t="s">
        <v>80</v>
      </c>
      <c r="E106" s="286" t="s">
        <v>80</v>
      </c>
      <c r="F106" s="287" t="s">
        <v>106</v>
      </c>
      <c r="G106" s="286" t="s">
        <v>106</v>
      </c>
      <c r="H106" s="256"/>
      <c r="I106" s="311"/>
      <c r="J106" s="311"/>
      <c r="K106" s="255"/>
      <c r="L106" s="255"/>
      <c r="M106" s="255"/>
      <c r="O106" s="255"/>
      <c r="P106" s="284"/>
      <c r="T106" s="285"/>
    </row>
    <row r="107" s="30" customFormat="1" ht="12.4" spans="1:7">
      <c r="A107" s="186"/>
      <c r="B107" s="187"/>
      <c r="C107" s="200"/>
      <c r="E107" s="200"/>
      <c r="F107" s="200"/>
      <c r="G107" s="200"/>
    </row>
    <row r="108" s="30" customFormat="1" ht="12.4" spans="1:7">
      <c r="A108" s="186"/>
      <c r="B108" s="187"/>
      <c r="C108" s="302"/>
      <c r="D108" s="302"/>
      <c r="E108" s="302"/>
      <c r="F108" s="200"/>
      <c r="G108" s="200"/>
    </row>
    <row r="109" s="30" customFormat="1" ht="12.4" spans="1:7">
      <c r="A109" s="186"/>
      <c r="B109" s="187"/>
      <c r="C109" s="302"/>
      <c r="D109" s="302"/>
      <c r="E109" s="303"/>
      <c r="F109" s="200"/>
      <c r="G109" s="200"/>
    </row>
    <row r="110" s="30" customFormat="1" ht="12.4" spans="1:7">
      <c r="A110" s="186"/>
      <c r="B110" s="187"/>
      <c r="C110" s="200"/>
      <c r="D110" s="304"/>
      <c r="E110" s="303"/>
      <c r="F110" s="200"/>
      <c r="G110" s="200"/>
    </row>
    <row r="111" s="30" customFormat="1" ht="12.4" spans="1:7">
      <c r="A111" s="186"/>
      <c r="B111" s="190"/>
      <c r="C111" s="200"/>
      <c r="D111" s="200"/>
      <c r="E111" s="200"/>
      <c r="F111" s="200"/>
      <c r="G111" s="200"/>
    </row>
    <row r="112" s="30" customFormat="1" ht="12.4" spans="1:7">
      <c r="A112" s="186"/>
      <c r="B112" s="305"/>
      <c r="C112" s="200"/>
      <c r="D112" s="200"/>
      <c r="E112" s="200"/>
      <c r="F112" s="200"/>
      <c r="G112" s="200"/>
    </row>
    <row r="113" s="30" customFormat="1" ht="12.4" spans="1:7">
      <c r="A113" s="186"/>
      <c r="B113" s="305"/>
      <c r="C113" s="200"/>
      <c r="D113" s="200"/>
      <c r="E113" s="200"/>
      <c r="F113" s="200"/>
      <c r="G113" s="200"/>
    </row>
    <row r="114" s="30" customFormat="1" ht="12.4" spans="1:7">
      <c r="A114" s="186"/>
      <c r="B114" s="305"/>
      <c r="C114" s="200"/>
      <c r="D114" s="200"/>
      <c r="E114" s="200"/>
      <c r="F114" s="200"/>
      <c r="G114" s="200"/>
    </row>
    <row r="115" s="30" customFormat="1" ht="12.4" spans="1:7">
      <c r="A115" s="186"/>
      <c r="B115" s="190"/>
      <c r="C115" s="200"/>
      <c r="D115" s="200"/>
      <c r="E115" s="200"/>
      <c r="F115" s="200"/>
      <c r="G115" s="200"/>
    </row>
    <row r="116" s="30" customFormat="1" ht="12.4" spans="1:7">
      <c r="A116" s="186"/>
      <c r="B116" s="195"/>
      <c r="C116" s="194"/>
      <c r="D116" s="200"/>
      <c r="E116" s="200"/>
      <c r="F116" s="200"/>
      <c r="G116" s="200"/>
    </row>
    <row r="117" s="30" customFormat="1" ht="12.4" spans="1:7">
      <c r="A117" s="186"/>
      <c r="B117" s="305"/>
      <c r="C117" s="306"/>
      <c r="D117" s="200"/>
      <c r="E117" s="200"/>
      <c r="F117" s="200"/>
      <c r="G117" s="200"/>
    </row>
    <row r="118" s="30" customFormat="1" ht="12.4" spans="1:7">
      <c r="A118" s="186"/>
      <c r="B118" s="195"/>
      <c r="C118" s="194"/>
      <c r="D118" s="200"/>
      <c r="E118" s="200"/>
      <c r="F118" s="200"/>
      <c r="G118" s="200"/>
    </row>
    <row r="119" s="30" customFormat="1" ht="12.4" spans="1:7">
      <c r="A119" s="186"/>
      <c r="B119" s="307"/>
      <c r="C119" s="194"/>
      <c r="D119" s="200"/>
      <c r="E119" s="200"/>
      <c r="F119" s="200"/>
      <c r="G119" s="200"/>
    </row>
    <row r="120" s="30" customFormat="1" ht="12.4" spans="1:7">
      <c r="A120" s="186"/>
      <c r="B120" s="307"/>
      <c r="C120" s="194"/>
      <c r="D120" s="200"/>
      <c r="E120" s="200"/>
      <c r="F120" s="200"/>
      <c r="G120" s="200"/>
    </row>
    <row r="121" s="30" customFormat="1" ht="12.4" spans="1:7">
      <c r="A121" s="186"/>
      <c r="B121" s="199"/>
      <c r="C121" s="194"/>
      <c r="D121" s="200"/>
      <c r="E121" s="200"/>
      <c r="F121" s="200"/>
      <c r="G121" s="200"/>
    </row>
    <row r="122" s="30" customFormat="1" ht="12.4" spans="1:7">
      <c r="A122" s="186"/>
      <c r="B122" s="307"/>
      <c r="C122" s="194"/>
      <c r="D122" s="200"/>
      <c r="E122" s="200"/>
      <c r="F122" s="200"/>
      <c r="G122" s="200"/>
    </row>
    <row r="123" s="30" customFormat="1" spans="1:7">
      <c r="A123" s="308"/>
      <c r="B123" s="309"/>
      <c r="C123" s="310"/>
      <c r="D123" s="310"/>
      <c r="E123" s="310"/>
      <c r="F123" s="310"/>
      <c r="G123" s="310"/>
    </row>
  </sheetData>
  <mergeCells count="33">
    <mergeCell ref="B11:G11"/>
    <mergeCell ref="B19:G19"/>
    <mergeCell ref="C20:D20"/>
    <mergeCell ref="F20:G20"/>
    <mergeCell ref="C21:G21"/>
    <mergeCell ref="C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1:D31"/>
    <mergeCell ref="F31:G31"/>
    <mergeCell ref="C32:D32"/>
    <mergeCell ref="C33:D33"/>
    <mergeCell ref="F33:G33"/>
    <mergeCell ref="C34:G34"/>
    <mergeCell ref="C35:D35"/>
    <mergeCell ref="F35:G35"/>
    <mergeCell ref="C36:D36"/>
    <mergeCell ref="F36:G36"/>
    <mergeCell ref="B71:G71"/>
    <mergeCell ref="C108:E108"/>
    <mergeCell ref="C109:D109"/>
  </mergeCells>
  <printOptions horizontalCentered="1"/>
  <pageMargins left="0.25" right="0.25" top="0.75" bottom="0.75" header="0.3" footer="0.3"/>
  <pageSetup paperSize="9" scale="40" fitToHeight="3" orientation="landscape" horizontalDpi="300" verticalDpi="300"/>
  <headerFooter>
    <oddFooter>&amp;CСтраница  &amp;P из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C45" sqref="C45"/>
    </sheetView>
  </sheetViews>
  <sheetFormatPr defaultColWidth="8.66019417475728" defaultRowHeight="11.55" outlineLevelRow="7" outlineLevelCol="6"/>
  <cols>
    <col min="1" max="1" width="10.3300970873786" customWidth="1"/>
    <col min="2" max="2" width="71.4368932038835" customWidth="1"/>
    <col min="3" max="3" width="23.5533980582524" customWidth="1"/>
    <col min="4" max="4" width="38.0388349514563" customWidth="1"/>
    <col min="5" max="5" width="22.9708737864078" customWidth="1"/>
    <col min="6" max="6" width="21.9805825242718" customWidth="1"/>
    <col min="7" max="7" width="30.5631067961165" customWidth="1"/>
  </cols>
  <sheetData>
    <row r="1" ht="23.15" spans="1:7">
      <c r="A1" s="221" t="s">
        <v>2</v>
      </c>
      <c r="B1" s="221" t="s">
        <v>3</v>
      </c>
      <c r="C1" s="222" t="s">
        <v>4</v>
      </c>
      <c r="D1" s="222" t="s">
        <v>5</v>
      </c>
      <c r="E1" s="222" t="s">
        <v>6</v>
      </c>
      <c r="F1" s="222" t="s">
        <v>7</v>
      </c>
      <c r="G1" s="222" t="s">
        <v>8</v>
      </c>
    </row>
    <row r="2" spans="2:7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</row>
    <row r="3" spans="2:2">
      <c r="B3" t="s">
        <v>15</v>
      </c>
    </row>
    <row r="4" spans="1:3">
      <c r="A4" t="s">
        <v>16</v>
      </c>
      <c r="B4" t="s">
        <v>17</v>
      </c>
      <c r="C4" t="s">
        <v>18</v>
      </c>
    </row>
    <row r="5" spans="1:4">
      <c r="A5" t="s">
        <v>19</v>
      </c>
      <c r="B5" t="s">
        <v>20</v>
      </c>
      <c r="D5" t="s">
        <v>18</v>
      </c>
    </row>
    <row r="6" spans="1:5">
      <c r="A6" t="s">
        <v>21</v>
      </c>
      <c r="B6" t="s">
        <v>22</v>
      </c>
      <c r="E6" t="s">
        <v>18</v>
      </c>
    </row>
    <row r="7" spans="1:6">
      <c r="A7" t="s">
        <v>23</v>
      </c>
      <c r="B7" t="s">
        <v>24</v>
      </c>
      <c r="F7" t="s">
        <v>18</v>
      </c>
    </row>
    <row r="8" spans="1:7">
      <c r="A8" t="s">
        <v>25</v>
      </c>
      <c r="B8" t="s">
        <v>26</v>
      </c>
      <c r="G8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2"/>
  <sheetViews>
    <sheetView topLeftCell="C7" workbookViewId="0">
      <selection activeCell="D134" sqref="D134"/>
    </sheetView>
  </sheetViews>
  <sheetFormatPr defaultColWidth="12.1359223300971" defaultRowHeight="12.4"/>
  <cols>
    <col min="1" max="1" width="7.85436893203883" style="31" hidden="1" customWidth="1"/>
    <col min="2" max="2" width="52.1359223300971" style="32" hidden="1" customWidth="1"/>
    <col min="3" max="3" width="9.85436893203883" style="33" customWidth="1"/>
    <col min="4" max="4" width="55.1359223300971" style="32" customWidth="1"/>
    <col min="5" max="6" width="12" style="32" customWidth="1"/>
    <col min="7" max="7" width="13.8543689320388" style="32" customWidth="1"/>
    <col min="8" max="9" width="13.1359223300971" style="32" customWidth="1"/>
    <col min="10" max="10" width="12" style="32" customWidth="1"/>
    <col min="11" max="11" width="11.5728155339806" style="32" customWidth="1"/>
    <col min="12" max="12" width="11.1359223300971" style="32" customWidth="1"/>
    <col min="13" max="13" width="12.1359223300971" style="32" customWidth="1"/>
    <col min="14" max="14" width="11.1359223300971" style="32" customWidth="1"/>
    <col min="15" max="15" width="10.1359223300971" style="32" customWidth="1"/>
    <col min="16" max="16" width="32.8543689320388" style="1" customWidth="1"/>
    <col min="17" max="18" width="9.13592233009709" style="1" customWidth="1"/>
    <col min="19" max="20" width="10" style="1" customWidth="1"/>
    <col min="21" max="21" width="8.13592233009709" style="1" customWidth="1"/>
    <col min="22" max="22" width="3.57281553398058" style="1" customWidth="1"/>
    <col min="23" max="23" width="12.1359223300971" style="1" hidden="1" customWidth="1"/>
    <col min="24" max="24" width="7.42718446601942" style="1" hidden="1" customWidth="1"/>
    <col min="25" max="31" width="12.1359223300971" style="1" hidden="1" customWidth="1"/>
    <col min="32" max="16384" width="12.1359223300971" style="1"/>
  </cols>
  <sheetData>
    <row r="1" ht="15.75" customHeight="1" spans="1:15">
      <c r="A1" s="34"/>
      <c r="B1" s="35"/>
      <c r="C1" s="36"/>
      <c r="D1" s="36"/>
      <c r="E1" s="36"/>
      <c r="F1" s="36"/>
      <c r="G1" s="36"/>
      <c r="H1" s="35"/>
      <c r="I1" s="116"/>
      <c r="J1" s="116"/>
      <c r="K1" s="45"/>
      <c r="L1" s="45"/>
      <c r="M1" s="45"/>
      <c r="N1" s="45"/>
      <c r="O1" s="45"/>
    </row>
    <row r="2" ht="15.75" customHeight="1" spans="1:15">
      <c r="A2" s="34"/>
      <c r="B2" s="37"/>
      <c r="C2" s="38"/>
      <c r="D2" s="37"/>
      <c r="E2" s="36"/>
      <c r="F2" s="36"/>
      <c r="G2" s="36"/>
      <c r="H2" s="37"/>
      <c r="I2" s="116"/>
      <c r="J2" s="116"/>
      <c r="K2" s="116"/>
      <c r="L2" s="116"/>
      <c r="M2" s="116"/>
      <c r="N2" s="116"/>
      <c r="O2" s="116"/>
    </row>
    <row r="3" ht="15.75" customHeight="1" spans="1:15">
      <c r="A3" s="34"/>
      <c r="B3" s="36"/>
      <c r="C3" s="36"/>
      <c r="D3" s="36"/>
      <c r="E3" s="36"/>
      <c r="F3" s="36"/>
      <c r="G3" s="36"/>
      <c r="H3" s="35"/>
      <c r="I3" s="116"/>
      <c r="J3" s="116"/>
      <c r="K3" s="116"/>
      <c r="L3" s="116"/>
      <c r="M3" s="116"/>
      <c r="N3" s="116"/>
      <c r="O3" s="116"/>
    </row>
    <row r="4" ht="15.75" customHeight="1" spans="1:15">
      <c r="A4" s="34"/>
      <c r="B4" s="36"/>
      <c r="C4" s="36"/>
      <c r="D4" s="36"/>
      <c r="E4" s="36"/>
      <c r="F4" s="36"/>
      <c r="G4" s="36"/>
      <c r="H4" s="39"/>
      <c r="I4" s="39"/>
      <c r="J4" s="39"/>
      <c r="K4" s="117"/>
      <c r="L4" s="117"/>
      <c r="M4" s="117"/>
      <c r="N4" s="118" t="s">
        <v>186</v>
      </c>
      <c r="O4" s="118"/>
    </row>
    <row r="5" ht="15.75" customHeight="1" spans="1:15">
      <c r="A5" s="40"/>
      <c r="B5" s="41"/>
      <c r="C5" s="41"/>
      <c r="D5" s="42"/>
      <c r="E5" s="43"/>
      <c r="F5" s="43"/>
      <c r="G5" s="43"/>
      <c r="H5" s="39"/>
      <c r="I5" s="43"/>
      <c r="J5" s="43"/>
      <c r="K5" s="116"/>
      <c r="L5" s="116"/>
      <c r="M5" s="116"/>
      <c r="N5" s="116"/>
      <c r="O5" s="116"/>
    </row>
    <row r="6" ht="14.45" hidden="1" customHeight="1" spans="1:15">
      <c r="A6" s="44"/>
      <c r="B6" s="45"/>
      <c r="C6" s="45"/>
      <c r="D6" s="42"/>
      <c r="E6" s="46"/>
      <c r="F6" s="46"/>
      <c r="G6" s="46"/>
      <c r="H6" s="39"/>
      <c r="I6" s="35"/>
      <c r="J6" s="119"/>
      <c r="K6" s="116"/>
      <c r="L6" s="116"/>
      <c r="M6" s="116"/>
      <c r="N6" s="116"/>
      <c r="O6" s="116"/>
    </row>
    <row r="7" ht="15.75" customHeight="1" spans="1:15">
      <c r="A7" s="47"/>
      <c r="B7" s="48" t="s">
        <v>187</v>
      </c>
      <c r="C7" s="49"/>
      <c r="D7" s="50" t="s">
        <v>0</v>
      </c>
      <c r="E7" s="51"/>
      <c r="F7" s="51"/>
      <c r="G7" s="51"/>
      <c r="H7" s="51"/>
      <c r="I7" s="120"/>
      <c r="J7" s="36"/>
      <c r="K7" s="116" t="s">
        <v>188</v>
      </c>
      <c r="L7" s="116"/>
      <c r="M7" s="116"/>
      <c r="N7" s="116"/>
      <c r="O7" s="116"/>
    </row>
    <row r="8" ht="15.75" customHeight="1" spans="1:15">
      <c r="A8" s="52"/>
      <c r="B8" s="53" t="s">
        <v>189</v>
      </c>
      <c r="C8" s="54"/>
      <c r="D8" s="55" t="s">
        <v>1</v>
      </c>
      <c r="E8" s="51"/>
      <c r="F8" s="51"/>
      <c r="G8" s="51"/>
      <c r="H8" s="56"/>
      <c r="I8" s="121"/>
      <c r="J8" s="121"/>
      <c r="K8" s="121"/>
      <c r="L8" s="121"/>
      <c r="M8" s="121"/>
      <c r="N8" s="122" t="s">
        <v>190</v>
      </c>
      <c r="O8" s="122"/>
    </row>
    <row r="9" ht="14.1" hidden="1" customHeight="1" spans="1:15">
      <c r="A9" s="47"/>
      <c r="B9" s="41"/>
      <c r="C9" s="41"/>
      <c r="D9" s="41"/>
      <c r="E9" s="41"/>
      <c r="F9" s="41"/>
      <c r="G9" s="41"/>
      <c r="H9" s="41"/>
      <c r="I9" s="41"/>
      <c r="J9" s="123"/>
      <c r="K9" s="41"/>
      <c r="L9" s="41"/>
      <c r="M9" s="41"/>
      <c r="N9" s="41"/>
      <c r="O9" s="41"/>
    </row>
    <row r="10" ht="44.25" customHeight="1" spans="1:23">
      <c r="A10" s="57" t="s">
        <v>191</v>
      </c>
      <c r="B10" s="58" t="s">
        <v>192</v>
      </c>
      <c r="C10" s="58" t="s">
        <v>2</v>
      </c>
      <c r="D10" s="58" t="s">
        <v>3</v>
      </c>
      <c r="E10" s="59" t="s">
        <v>193</v>
      </c>
      <c r="F10" s="4" t="s">
        <v>194</v>
      </c>
      <c r="G10" s="4" t="s">
        <v>195</v>
      </c>
      <c r="H10" s="60" t="s">
        <v>196</v>
      </c>
      <c r="I10" s="124" t="s">
        <v>197</v>
      </c>
      <c r="J10" s="124" t="s">
        <v>198</v>
      </c>
      <c r="K10" s="124" t="s">
        <v>199</v>
      </c>
      <c r="L10" s="124" t="s">
        <v>200</v>
      </c>
      <c r="M10" s="124" t="s">
        <v>201</v>
      </c>
      <c r="N10" s="124" t="s">
        <v>202</v>
      </c>
      <c r="O10" s="124" t="s">
        <v>203</v>
      </c>
      <c r="W10" s="156"/>
    </row>
    <row r="11" ht="27.75" customHeight="1" spans="1:15">
      <c r="A11" s="57"/>
      <c r="B11" s="58"/>
      <c r="C11" s="58"/>
      <c r="D11" s="58"/>
      <c r="E11" s="59"/>
      <c r="F11" s="59" t="s">
        <v>204</v>
      </c>
      <c r="G11" s="59" t="s">
        <v>205</v>
      </c>
      <c r="H11" s="61" t="s">
        <v>206</v>
      </c>
      <c r="I11" s="61" t="s">
        <v>206</v>
      </c>
      <c r="J11" s="61" t="s">
        <v>206</v>
      </c>
      <c r="K11" s="125"/>
      <c r="L11" s="125"/>
      <c r="M11" s="125"/>
      <c r="N11" s="125"/>
      <c r="O11" s="125"/>
    </row>
    <row r="12" ht="45.95" hidden="1" customHeight="1" spans="1:15">
      <c r="A12" s="62"/>
      <c r="B12" s="63"/>
      <c r="C12" s="63"/>
      <c r="D12" s="64" t="s">
        <v>207</v>
      </c>
      <c r="E12" s="4"/>
      <c r="F12" s="4"/>
      <c r="G12" s="4"/>
      <c r="H12" s="65"/>
      <c r="I12" s="65"/>
      <c r="J12" s="65"/>
      <c r="K12" s="126"/>
      <c r="L12" s="126"/>
      <c r="M12" s="126"/>
      <c r="N12" s="126"/>
      <c r="O12" s="126"/>
    </row>
    <row r="13" ht="15" customHeight="1" spans="1:15">
      <c r="A13" s="62"/>
      <c r="B13" s="63"/>
      <c r="C13" s="63"/>
      <c r="D13" s="64" t="s">
        <v>208</v>
      </c>
      <c r="E13" s="66"/>
      <c r="F13" s="66"/>
      <c r="G13" s="66"/>
      <c r="H13" s="67"/>
      <c r="I13" s="67"/>
      <c r="J13" s="67"/>
      <c r="K13" s="127" t="s">
        <v>10</v>
      </c>
      <c r="L13" s="127" t="s">
        <v>11</v>
      </c>
      <c r="M13" s="127" t="s">
        <v>12</v>
      </c>
      <c r="N13" s="127" t="s">
        <v>13</v>
      </c>
      <c r="O13" s="127" t="s">
        <v>14</v>
      </c>
    </row>
    <row r="14" hidden="1" spans="1:15">
      <c r="A14" s="68"/>
      <c r="B14" s="69" t="s">
        <v>209</v>
      </c>
      <c r="C14" s="70"/>
      <c r="D14" s="71" t="s">
        <v>15</v>
      </c>
      <c r="E14" s="72"/>
      <c r="F14" s="73"/>
      <c r="G14" s="74"/>
      <c r="H14" s="75"/>
      <c r="I14" s="128"/>
      <c r="J14" s="129"/>
      <c r="K14" s="130"/>
      <c r="L14" s="130"/>
      <c r="M14" s="130"/>
      <c r="N14" s="130"/>
      <c r="O14" s="130"/>
    </row>
    <row r="15" hidden="1" spans="1:28">
      <c r="A15" s="76" t="s">
        <v>16</v>
      </c>
      <c r="B15" s="76" t="s">
        <v>210</v>
      </c>
      <c r="C15" s="77" t="s">
        <v>10</v>
      </c>
      <c r="D15" s="78" t="s">
        <v>211</v>
      </c>
      <c r="E15" s="72">
        <v>0.04</v>
      </c>
      <c r="F15" s="73"/>
      <c r="G15" s="74"/>
      <c r="H15" s="79">
        <f>ROUND(I15*(1-E15),-2)</f>
        <v>9040000</v>
      </c>
      <c r="I15" s="131">
        <f t="shared" ref="I15:I19" si="0">ROUND(J15/1.2,2)</f>
        <v>9416666.67</v>
      </c>
      <c r="J15" s="131">
        <v>11300000</v>
      </c>
      <c r="K15" s="132" t="s">
        <v>18</v>
      </c>
      <c r="L15" s="130"/>
      <c r="M15" s="130"/>
      <c r="N15" s="130"/>
      <c r="O15" s="130"/>
      <c r="P15" s="10"/>
      <c r="Q15" s="10"/>
      <c r="R15" s="10"/>
      <c r="S15" s="10"/>
      <c r="T15" s="10"/>
      <c r="U15" s="10"/>
      <c r="W15" s="10"/>
      <c r="X15" s="15"/>
      <c r="AB15" s="17"/>
    </row>
    <row r="16" hidden="1" spans="1:28">
      <c r="A16" s="76"/>
      <c r="B16" s="76"/>
      <c r="C16" s="77" t="s">
        <v>11</v>
      </c>
      <c r="D16" s="78" t="s">
        <v>212</v>
      </c>
      <c r="E16" s="72">
        <v>0.04</v>
      </c>
      <c r="F16" s="73"/>
      <c r="G16" s="74"/>
      <c r="H16" s="79">
        <f>ROUND(I16*(1-E16),-2)</f>
        <v>9040000</v>
      </c>
      <c r="I16" s="131">
        <f t="shared" si="0"/>
        <v>9416666.67</v>
      </c>
      <c r="J16" s="131">
        <v>11300000</v>
      </c>
      <c r="K16" s="130"/>
      <c r="L16" s="132" t="s">
        <v>18</v>
      </c>
      <c r="M16" s="130"/>
      <c r="N16" s="130"/>
      <c r="O16" s="130"/>
      <c r="P16" s="10"/>
      <c r="Q16" s="10"/>
      <c r="R16" s="10"/>
      <c r="S16" s="10"/>
      <c r="T16" s="10"/>
      <c r="U16" s="10"/>
      <c r="W16" s="10"/>
      <c r="X16" s="15"/>
      <c r="AB16" s="17"/>
    </row>
    <row r="17" hidden="1" spans="1:28">
      <c r="A17" s="76" t="s">
        <v>21</v>
      </c>
      <c r="B17" s="76" t="s">
        <v>213</v>
      </c>
      <c r="C17" s="77" t="s">
        <v>12</v>
      </c>
      <c r="D17" s="78" t="s">
        <v>214</v>
      </c>
      <c r="E17" s="72">
        <v>0.04</v>
      </c>
      <c r="F17" s="73"/>
      <c r="G17" s="74"/>
      <c r="H17" s="79">
        <f t="shared" ref="H17:H19" si="1">ROUND(I17*(1-E17),-2)</f>
        <v>10240000</v>
      </c>
      <c r="I17" s="131">
        <f t="shared" si="0"/>
        <v>10666666.67</v>
      </c>
      <c r="J17" s="131">
        <v>12800000</v>
      </c>
      <c r="K17" s="130"/>
      <c r="L17" s="130"/>
      <c r="M17" s="132" t="s">
        <v>18</v>
      </c>
      <c r="N17" s="130"/>
      <c r="O17" s="130"/>
      <c r="P17" s="10"/>
      <c r="Q17" s="10"/>
      <c r="R17" s="10"/>
      <c r="S17" s="10"/>
      <c r="T17" s="10"/>
      <c r="U17" s="10"/>
      <c r="W17" s="10"/>
      <c r="X17" s="15"/>
      <c r="AB17" s="17"/>
    </row>
    <row r="18" hidden="1" spans="1:28">
      <c r="A18" s="76" t="s">
        <v>23</v>
      </c>
      <c r="B18" s="76" t="s">
        <v>215</v>
      </c>
      <c r="C18" s="77" t="s">
        <v>13</v>
      </c>
      <c r="D18" s="78" t="s">
        <v>216</v>
      </c>
      <c r="E18" s="72">
        <v>0.04</v>
      </c>
      <c r="F18" s="73"/>
      <c r="G18" s="74"/>
      <c r="H18" s="79">
        <f t="shared" si="1"/>
        <v>12080000</v>
      </c>
      <c r="I18" s="131">
        <f t="shared" si="0"/>
        <v>12583333.33</v>
      </c>
      <c r="J18" s="131">
        <v>15100000</v>
      </c>
      <c r="K18" s="130"/>
      <c r="L18" s="130"/>
      <c r="M18" s="130"/>
      <c r="N18" s="132" t="s">
        <v>18</v>
      </c>
      <c r="O18" s="130"/>
      <c r="P18" s="10"/>
      <c r="Q18" s="10"/>
      <c r="R18" s="10"/>
      <c r="S18" s="10"/>
      <c r="T18" s="10"/>
      <c r="U18" s="10"/>
      <c r="W18" s="10"/>
      <c r="X18" s="15"/>
      <c r="AB18" s="17"/>
    </row>
    <row r="19" hidden="1" spans="1:28">
      <c r="A19" s="76"/>
      <c r="B19" s="76"/>
      <c r="C19" s="77" t="s">
        <v>13</v>
      </c>
      <c r="D19" s="78" t="s">
        <v>217</v>
      </c>
      <c r="E19" s="72">
        <v>0.04</v>
      </c>
      <c r="F19" s="73"/>
      <c r="G19" s="74"/>
      <c r="H19" s="79">
        <f t="shared" si="1"/>
        <v>12312000</v>
      </c>
      <c r="I19" s="131">
        <f t="shared" si="0"/>
        <v>12825000</v>
      </c>
      <c r="J19" s="131">
        <f>J18+290000</f>
        <v>15390000</v>
      </c>
      <c r="K19" s="130"/>
      <c r="L19" s="130"/>
      <c r="M19" s="130"/>
      <c r="N19" s="130"/>
      <c r="O19" s="132" t="s">
        <v>18</v>
      </c>
      <c r="P19" s="10"/>
      <c r="Q19" s="10"/>
      <c r="R19" s="10"/>
      <c r="S19" s="10"/>
      <c r="T19" s="10"/>
      <c r="U19" s="10"/>
      <c r="W19" s="10"/>
      <c r="X19" s="15"/>
      <c r="AB19" s="17"/>
    </row>
    <row r="20" hidden="1" spans="1:15">
      <c r="A20" s="80"/>
      <c r="B20" s="81" t="s">
        <v>218</v>
      </c>
      <c r="C20" s="82"/>
      <c r="D20" s="81" t="s">
        <v>31</v>
      </c>
      <c r="E20" s="83"/>
      <c r="F20" s="84"/>
      <c r="G20" s="85"/>
      <c r="H20" s="86"/>
      <c r="I20" s="133"/>
      <c r="J20" s="133"/>
      <c r="K20" s="130"/>
      <c r="L20" s="130"/>
      <c r="M20" s="130"/>
      <c r="N20" s="130"/>
      <c r="O20" s="130"/>
    </row>
    <row r="21" ht="26.1" hidden="1" customHeight="1" spans="1:15">
      <c r="A21" s="80"/>
      <c r="B21" s="81"/>
      <c r="C21" s="82"/>
      <c r="D21" s="78" t="s">
        <v>32</v>
      </c>
      <c r="E21" s="83"/>
      <c r="F21" s="84"/>
      <c r="G21" s="85"/>
      <c r="H21" s="86"/>
      <c r="I21" s="133"/>
      <c r="J21" s="133"/>
      <c r="K21" s="134" t="s">
        <v>33</v>
      </c>
      <c r="L21" s="135"/>
      <c r="M21" s="136" t="s">
        <v>34</v>
      </c>
      <c r="N21" s="134" t="s">
        <v>35</v>
      </c>
      <c r="O21" s="135"/>
    </row>
    <row r="22" hidden="1" spans="1:15">
      <c r="A22" s="80"/>
      <c r="B22" s="81"/>
      <c r="C22" s="82"/>
      <c r="D22" s="78" t="s">
        <v>36</v>
      </c>
      <c r="E22" s="83"/>
      <c r="F22" s="84"/>
      <c r="G22" s="85"/>
      <c r="H22" s="86"/>
      <c r="I22" s="133"/>
      <c r="J22" s="133"/>
      <c r="K22" s="137" t="s">
        <v>37</v>
      </c>
      <c r="L22" s="138"/>
      <c r="M22" s="139"/>
      <c r="N22" s="139"/>
      <c r="O22" s="140"/>
    </row>
    <row r="23" ht="12.95" hidden="1" customHeight="1" spans="1:15">
      <c r="A23" s="80"/>
      <c r="B23" s="81"/>
      <c r="C23" s="82"/>
      <c r="D23" s="78" t="s">
        <v>38</v>
      </c>
      <c r="E23" s="83"/>
      <c r="F23" s="84"/>
      <c r="G23" s="85"/>
      <c r="H23" s="86"/>
      <c r="I23" s="133"/>
      <c r="J23" s="133"/>
      <c r="K23" s="134" t="s">
        <v>39</v>
      </c>
      <c r="L23" s="141"/>
      <c r="M23" s="142"/>
      <c r="N23" s="142"/>
      <c r="O23" s="143"/>
    </row>
    <row r="24" hidden="1" spans="1:15">
      <c r="A24" s="80"/>
      <c r="B24" s="81"/>
      <c r="C24" s="82"/>
      <c r="D24" s="78" t="s">
        <v>40</v>
      </c>
      <c r="E24" s="83"/>
      <c r="F24" s="84"/>
      <c r="G24" s="85"/>
      <c r="H24" s="86"/>
      <c r="I24" s="133"/>
      <c r="J24" s="133"/>
      <c r="K24" s="134">
        <v>6494</v>
      </c>
      <c r="L24" s="135"/>
      <c r="M24" s="136">
        <v>8424</v>
      </c>
      <c r="N24" s="134">
        <v>9726</v>
      </c>
      <c r="O24" s="135"/>
    </row>
    <row r="25" ht="12.45" hidden="1" spans="1:15">
      <c r="A25" s="80"/>
      <c r="B25" s="81"/>
      <c r="C25" s="82"/>
      <c r="D25" s="78" t="s">
        <v>41</v>
      </c>
      <c r="E25" s="83"/>
      <c r="F25" s="84"/>
      <c r="G25" s="85"/>
      <c r="H25" s="86"/>
      <c r="I25" s="133"/>
      <c r="J25" s="133"/>
      <c r="K25" s="134" t="s">
        <v>42</v>
      </c>
      <c r="L25" s="135"/>
      <c r="M25" s="136" t="s">
        <v>43</v>
      </c>
      <c r="N25" s="134" t="s">
        <v>44</v>
      </c>
      <c r="O25" s="135"/>
    </row>
    <row r="26" ht="27.95" hidden="1" customHeight="1" spans="1:15">
      <c r="A26" s="80"/>
      <c r="B26" s="81"/>
      <c r="C26" s="82"/>
      <c r="D26" s="78" t="s">
        <v>45</v>
      </c>
      <c r="E26" s="83"/>
      <c r="F26" s="84"/>
      <c r="G26" s="85"/>
      <c r="H26" s="86"/>
      <c r="I26" s="133"/>
      <c r="J26" s="133"/>
      <c r="K26" s="134" t="s">
        <v>46</v>
      </c>
      <c r="L26" s="135"/>
      <c r="M26" s="136" t="s">
        <v>47</v>
      </c>
      <c r="N26" s="134" t="s">
        <v>48</v>
      </c>
      <c r="O26" s="135"/>
    </row>
    <row r="27" ht="24.85" hidden="1" spans="1:15">
      <c r="A27" s="80"/>
      <c r="B27" s="81"/>
      <c r="C27" s="82"/>
      <c r="D27" s="78" t="s">
        <v>49</v>
      </c>
      <c r="E27" s="83"/>
      <c r="F27" s="84"/>
      <c r="G27" s="85"/>
      <c r="H27" s="86"/>
      <c r="I27" s="133"/>
      <c r="J27" s="133"/>
      <c r="K27" s="134" t="s">
        <v>50</v>
      </c>
      <c r="L27" s="135"/>
      <c r="M27" s="136" t="s">
        <v>51</v>
      </c>
      <c r="N27" s="134" t="s">
        <v>52</v>
      </c>
      <c r="O27" s="135"/>
    </row>
    <row r="28" ht="12.45" hidden="1" spans="1:15">
      <c r="A28" s="80"/>
      <c r="B28" s="81"/>
      <c r="C28" s="82"/>
      <c r="D28" s="78" t="s">
        <v>53</v>
      </c>
      <c r="E28" s="83"/>
      <c r="F28" s="84"/>
      <c r="G28" s="85"/>
      <c r="H28" s="86"/>
      <c r="I28" s="133"/>
      <c r="J28" s="133"/>
      <c r="K28" s="134" t="s">
        <v>54</v>
      </c>
      <c r="L28" s="135"/>
      <c r="M28" s="136" t="s">
        <v>54</v>
      </c>
      <c r="N28" s="134" t="s">
        <v>54</v>
      </c>
      <c r="O28" s="135"/>
    </row>
    <row r="29" ht="12.45" hidden="1" spans="1:15">
      <c r="A29" s="80"/>
      <c r="B29" s="81"/>
      <c r="C29" s="82"/>
      <c r="D29" s="78" t="s">
        <v>55</v>
      </c>
      <c r="E29" s="83"/>
      <c r="F29" s="84"/>
      <c r="G29" s="85"/>
      <c r="H29" s="86"/>
      <c r="I29" s="133"/>
      <c r="J29" s="133"/>
      <c r="K29" s="134" t="s">
        <v>54</v>
      </c>
      <c r="L29" s="135"/>
      <c r="M29" s="136" t="s">
        <v>54</v>
      </c>
      <c r="N29" s="134" t="s">
        <v>54</v>
      </c>
      <c r="O29" s="135"/>
    </row>
    <row r="30" ht="42" hidden="1" customHeight="1" spans="1:15">
      <c r="A30" s="80"/>
      <c r="B30" s="87" t="s">
        <v>219</v>
      </c>
      <c r="C30" s="88"/>
      <c r="D30" s="89" t="s">
        <v>56</v>
      </c>
      <c r="E30" s="90"/>
      <c r="F30" s="91"/>
      <c r="G30" s="92"/>
      <c r="H30" s="93"/>
      <c r="I30" s="144"/>
      <c r="J30" s="144"/>
      <c r="K30" s="134" t="s">
        <v>57</v>
      </c>
      <c r="L30" s="135"/>
      <c r="M30" s="136" t="s">
        <v>220</v>
      </c>
      <c r="N30" s="134" t="s">
        <v>59</v>
      </c>
      <c r="O30" s="135"/>
    </row>
    <row r="31" hidden="1" spans="1:15">
      <c r="A31" s="80"/>
      <c r="B31" s="87" t="s">
        <v>221</v>
      </c>
      <c r="C31" s="88"/>
      <c r="D31" s="94" t="s">
        <v>60</v>
      </c>
      <c r="E31" s="90"/>
      <c r="F31" s="91"/>
      <c r="G31" s="92"/>
      <c r="H31" s="93"/>
      <c r="I31" s="144"/>
      <c r="J31" s="144"/>
      <c r="K31" s="145" t="s">
        <v>61</v>
      </c>
      <c r="L31" s="146" t="s">
        <v>62</v>
      </c>
      <c r="M31" s="145" t="s">
        <v>63</v>
      </c>
      <c r="N31" s="145" t="s">
        <v>63</v>
      </c>
      <c r="O31" s="146" t="s">
        <v>64</v>
      </c>
    </row>
    <row r="32" hidden="1" spans="1:15">
      <c r="A32" s="80"/>
      <c r="B32" s="87" t="s">
        <v>222</v>
      </c>
      <c r="C32" s="88"/>
      <c r="D32" s="94" t="s">
        <v>65</v>
      </c>
      <c r="E32" s="90"/>
      <c r="F32" s="91"/>
      <c r="G32" s="92"/>
      <c r="H32" s="93"/>
      <c r="I32" s="144"/>
      <c r="J32" s="144"/>
      <c r="K32" s="147">
        <v>13400</v>
      </c>
      <c r="L32" s="135"/>
      <c r="M32" s="145">
        <v>17800</v>
      </c>
      <c r="N32" s="147">
        <v>18000</v>
      </c>
      <c r="O32" s="135"/>
    </row>
    <row r="33" ht="14.55" hidden="1" spans="1:15">
      <c r="A33" s="80"/>
      <c r="B33" s="87"/>
      <c r="C33" s="88"/>
      <c r="D33" s="94" t="s">
        <v>223</v>
      </c>
      <c r="E33" s="90"/>
      <c r="F33" s="91"/>
      <c r="G33" s="92"/>
      <c r="H33" s="93"/>
      <c r="I33" s="144"/>
      <c r="J33" s="144"/>
      <c r="K33" s="134">
        <v>3.3</v>
      </c>
      <c r="L33" s="135"/>
      <c r="M33" s="145">
        <v>6.3</v>
      </c>
      <c r="N33" s="145">
        <v>9.1</v>
      </c>
      <c r="O33" s="145">
        <v>7.6</v>
      </c>
    </row>
    <row r="34" s="29" customFormat="1" hidden="1" spans="1:15">
      <c r="A34" s="80"/>
      <c r="B34" s="87"/>
      <c r="C34" s="88"/>
      <c r="D34" s="94" t="s">
        <v>67</v>
      </c>
      <c r="E34" s="83"/>
      <c r="F34" s="84"/>
      <c r="G34" s="85"/>
      <c r="H34" s="95"/>
      <c r="I34" s="133"/>
      <c r="J34" s="133"/>
      <c r="K34" s="134">
        <v>260</v>
      </c>
      <c r="L34" s="148"/>
      <c r="M34" s="146">
        <v>265</v>
      </c>
      <c r="N34" s="134" t="s">
        <v>68</v>
      </c>
      <c r="O34" s="149"/>
    </row>
    <row r="35" s="29" customFormat="1" hidden="1" spans="1:15">
      <c r="A35" s="80"/>
      <c r="B35" s="87"/>
      <c r="C35" s="88"/>
      <c r="D35" s="94" t="s">
        <v>69</v>
      </c>
      <c r="E35" s="83"/>
      <c r="F35" s="84"/>
      <c r="G35" s="85"/>
      <c r="H35" s="95"/>
      <c r="I35" s="133"/>
      <c r="J35" s="133"/>
      <c r="K35" s="134" t="s">
        <v>70</v>
      </c>
      <c r="L35" s="141"/>
      <c r="M35" s="150"/>
      <c r="N35" s="150"/>
      <c r="O35" s="150"/>
    </row>
    <row r="36" hidden="1" spans="1:15">
      <c r="A36" s="80"/>
      <c r="B36" s="87" t="s">
        <v>224</v>
      </c>
      <c r="C36" s="88"/>
      <c r="D36" s="94" t="s">
        <v>71</v>
      </c>
      <c r="E36" s="83"/>
      <c r="F36" s="84"/>
      <c r="G36" s="85"/>
      <c r="H36" s="95"/>
      <c r="I36" s="133"/>
      <c r="J36" s="133"/>
      <c r="K36" s="134" t="s">
        <v>72</v>
      </c>
      <c r="L36" s="135"/>
      <c r="M36" s="146" t="s">
        <v>72</v>
      </c>
      <c r="N36" s="134" t="s">
        <v>72</v>
      </c>
      <c r="O36" s="135"/>
    </row>
    <row r="37" hidden="1" spans="1:15">
      <c r="A37" s="80"/>
      <c r="B37" s="87" t="s">
        <v>225</v>
      </c>
      <c r="C37" s="88"/>
      <c r="D37" s="94" t="s">
        <v>73</v>
      </c>
      <c r="E37" s="83"/>
      <c r="F37" s="84"/>
      <c r="G37" s="85"/>
      <c r="H37" s="95"/>
      <c r="I37" s="133"/>
      <c r="J37" s="133"/>
      <c r="K37" s="134" t="s">
        <v>72</v>
      </c>
      <c r="L37" s="135"/>
      <c r="M37" s="146" t="s">
        <v>74</v>
      </c>
      <c r="N37" s="134" t="s">
        <v>75</v>
      </c>
      <c r="O37" s="135"/>
    </row>
    <row r="38" hidden="1" spans="1:15">
      <c r="A38" s="80"/>
      <c r="B38" s="87" t="s">
        <v>226</v>
      </c>
      <c r="C38" s="88"/>
      <c r="D38" s="94" t="s">
        <v>76</v>
      </c>
      <c r="E38" s="83"/>
      <c r="F38" s="84"/>
      <c r="G38" s="85"/>
      <c r="H38" s="95"/>
      <c r="I38" s="133"/>
      <c r="J38" s="133"/>
      <c r="K38" s="146" t="s">
        <v>77</v>
      </c>
      <c r="L38" s="146" t="s">
        <v>77</v>
      </c>
      <c r="M38" s="146" t="s">
        <v>77</v>
      </c>
      <c r="N38" s="146" t="s">
        <v>77</v>
      </c>
      <c r="O38" s="146" t="s">
        <v>77</v>
      </c>
    </row>
    <row r="39" hidden="1" spans="1:15">
      <c r="A39" s="80"/>
      <c r="B39" s="87" t="s">
        <v>227</v>
      </c>
      <c r="C39" s="88"/>
      <c r="D39" s="96" t="s">
        <v>78</v>
      </c>
      <c r="E39" s="83"/>
      <c r="F39" s="84"/>
      <c r="G39" s="85"/>
      <c r="H39" s="95"/>
      <c r="I39" s="133"/>
      <c r="J39" s="133"/>
      <c r="K39" s="146" t="s">
        <v>77</v>
      </c>
      <c r="L39" s="146" t="s">
        <v>77</v>
      </c>
      <c r="M39" s="146" t="s">
        <v>77</v>
      </c>
      <c r="N39" s="146" t="s">
        <v>77</v>
      </c>
      <c r="O39" s="146" t="s">
        <v>77</v>
      </c>
    </row>
    <row r="40" ht="14.45" hidden="1" customHeight="1" spans="1:15">
      <c r="A40" s="80"/>
      <c r="B40" s="87"/>
      <c r="C40" s="88"/>
      <c r="D40" s="89" t="s">
        <v>81</v>
      </c>
      <c r="E40" s="83"/>
      <c r="F40" s="84"/>
      <c r="G40" s="85"/>
      <c r="H40" s="95"/>
      <c r="I40" s="133"/>
      <c r="J40" s="133"/>
      <c r="K40" s="146" t="s">
        <v>77</v>
      </c>
      <c r="L40" s="146" t="s">
        <v>77</v>
      </c>
      <c r="M40" s="146" t="s">
        <v>80</v>
      </c>
      <c r="N40" s="146" t="s">
        <v>80</v>
      </c>
      <c r="O40" s="146" t="s">
        <v>80</v>
      </c>
    </row>
    <row r="41" ht="14.45" hidden="1" customHeight="1" spans="1:15">
      <c r="A41" s="80"/>
      <c r="B41" s="87"/>
      <c r="C41" s="88"/>
      <c r="D41" s="89" t="s">
        <v>82</v>
      </c>
      <c r="E41" s="83"/>
      <c r="F41" s="84"/>
      <c r="G41" s="85"/>
      <c r="H41" s="95"/>
      <c r="I41" s="133"/>
      <c r="J41" s="133"/>
      <c r="K41" s="151" t="s">
        <v>80</v>
      </c>
      <c r="L41" s="151" t="s">
        <v>80</v>
      </c>
      <c r="M41" s="151" t="s">
        <v>77</v>
      </c>
      <c r="N41" s="151" t="s">
        <v>77</v>
      </c>
      <c r="O41" s="151" t="s">
        <v>77</v>
      </c>
    </row>
    <row r="42" hidden="1" spans="1:15">
      <c r="A42" s="80"/>
      <c r="B42" s="87"/>
      <c r="C42" s="88"/>
      <c r="D42" s="94" t="s">
        <v>84</v>
      </c>
      <c r="E42" s="83"/>
      <c r="F42" s="84"/>
      <c r="G42" s="85"/>
      <c r="H42" s="95"/>
      <c r="I42" s="133"/>
      <c r="J42" s="133"/>
      <c r="K42" s="146" t="s">
        <v>77</v>
      </c>
      <c r="L42" s="146" t="s">
        <v>77</v>
      </c>
      <c r="M42" s="146" t="s">
        <v>77</v>
      </c>
      <c r="N42" s="146" t="s">
        <v>77</v>
      </c>
      <c r="O42" s="146" t="s">
        <v>77</v>
      </c>
    </row>
    <row r="43" ht="12.45" hidden="1" spans="1:15">
      <c r="A43" s="80"/>
      <c r="B43" s="87"/>
      <c r="C43" s="88"/>
      <c r="D43" s="89" t="s">
        <v>85</v>
      </c>
      <c r="E43" s="83"/>
      <c r="F43" s="84"/>
      <c r="G43" s="85"/>
      <c r="H43" s="95"/>
      <c r="I43" s="133"/>
      <c r="J43" s="133"/>
      <c r="K43" s="146" t="s">
        <v>77</v>
      </c>
      <c r="L43" s="146" t="s">
        <v>77</v>
      </c>
      <c r="M43" s="146" t="s">
        <v>77</v>
      </c>
      <c r="N43" s="146" t="s">
        <v>77</v>
      </c>
      <c r="O43" s="146" t="s">
        <v>77</v>
      </c>
    </row>
    <row r="44" ht="14.45" hidden="1" customHeight="1" spans="1:15">
      <c r="A44" s="80"/>
      <c r="B44" s="87"/>
      <c r="C44" s="88"/>
      <c r="D44" s="89" t="s">
        <v>228</v>
      </c>
      <c r="E44" s="83"/>
      <c r="F44" s="84"/>
      <c r="G44" s="85"/>
      <c r="H44" s="95"/>
      <c r="I44" s="133"/>
      <c r="J44" s="133"/>
      <c r="K44" s="146" t="s">
        <v>77</v>
      </c>
      <c r="L44" s="146" t="s">
        <v>77</v>
      </c>
      <c r="M44" s="146" t="s">
        <v>77</v>
      </c>
      <c r="N44" s="146" t="s">
        <v>77</v>
      </c>
      <c r="O44" s="146" t="s">
        <v>77</v>
      </c>
    </row>
    <row r="45" ht="24.85" hidden="1" spans="1:15">
      <c r="A45" s="80"/>
      <c r="B45" s="87"/>
      <c r="C45" s="88"/>
      <c r="D45" s="89" t="s">
        <v>87</v>
      </c>
      <c r="E45" s="83"/>
      <c r="F45" s="84"/>
      <c r="G45" s="85"/>
      <c r="H45" s="95"/>
      <c r="I45" s="133"/>
      <c r="J45" s="133"/>
      <c r="K45" s="146" t="s">
        <v>77</v>
      </c>
      <c r="L45" s="146" t="s">
        <v>77</v>
      </c>
      <c r="M45" s="146" t="s">
        <v>77</v>
      </c>
      <c r="N45" s="146" t="s">
        <v>77</v>
      </c>
      <c r="O45" s="146" t="s">
        <v>77</v>
      </c>
    </row>
    <row r="46" ht="24.85" hidden="1" spans="1:15">
      <c r="A46" s="80"/>
      <c r="B46" s="87"/>
      <c r="C46" s="88"/>
      <c r="D46" s="89" t="s">
        <v>88</v>
      </c>
      <c r="E46" s="83"/>
      <c r="F46" s="84"/>
      <c r="G46" s="85"/>
      <c r="H46" s="95"/>
      <c r="I46" s="133"/>
      <c r="J46" s="133"/>
      <c r="K46" s="146" t="s">
        <v>77</v>
      </c>
      <c r="L46" s="146" t="s">
        <v>77</v>
      </c>
      <c r="M46" s="146" t="s">
        <v>77</v>
      </c>
      <c r="N46" s="146" t="s">
        <v>77</v>
      </c>
      <c r="O46" s="146" t="s">
        <v>77</v>
      </c>
    </row>
    <row r="47" ht="12.45" hidden="1" spans="1:15">
      <c r="A47" s="80"/>
      <c r="B47" s="87"/>
      <c r="C47" s="88"/>
      <c r="D47" s="89" t="s">
        <v>89</v>
      </c>
      <c r="E47" s="83"/>
      <c r="F47" s="84"/>
      <c r="G47" s="85"/>
      <c r="H47" s="95"/>
      <c r="I47" s="133"/>
      <c r="J47" s="133"/>
      <c r="K47" s="146" t="s">
        <v>77</v>
      </c>
      <c r="L47" s="146" t="s">
        <v>77</v>
      </c>
      <c r="M47" s="146" t="s">
        <v>77</v>
      </c>
      <c r="N47" s="146" t="s">
        <v>77</v>
      </c>
      <c r="O47" s="146" t="s">
        <v>77</v>
      </c>
    </row>
    <row r="48" ht="12.45" hidden="1" spans="1:15">
      <c r="A48" s="80"/>
      <c r="B48" s="87"/>
      <c r="C48" s="88"/>
      <c r="D48" s="89" t="s">
        <v>229</v>
      </c>
      <c r="E48" s="83"/>
      <c r="F48" s="84"/>
      <c r="G48" s="85"/>
      <c r="H48" s="95"/>
      <c r="I48" s="133"/>
      <c r="J48" s="133"/>
      <c r="K48" s="146" t="s">
        <v>77</v>
      </c>
      <c r="L48" s="146" t="s">
        <v>77</v>
      </c>
      <c r="M48" s="146" t="s">
        <v>77</v>
      </c>
      <c r="N48" s="146" t="s">
        <v>77</v>
      </c>
      <c r="O48" s="146" t="s">
        <v>77</v>
      </c>
    </row>
    <row r="49" ht="24.85" hidden="1" spans="1:15">
      <c r="A49" s="80"/>
      <c r="B49" s="87"/>
      <c r="C49" s="88"/>
      <c r="D49" s="89" t="s">
        <v>230</v>
      </c>
      <c r="E49" s="83"/>
      <c r="F49" s="84"/>
      <c r="G49" s="85"/>
      <c r="H49" s="95"/>
      <c r="I49" s="133"/>
      <c r="J49" s="133"/>
      <c r="K49" s="146" t="s">
        <v>77</v>
      </c>
      <c r="L49" s="146" t="s">
        <v>77</v>
      </c>
      <c r="M49" s="146" t="s">
        <v>77</v>
      </c>
      <c r="N49" s="146" t="s">
        <v>77</v>
      </c>
      <c r="O49" s="146" t="s">
        <v>77</v>
      </c>
    </row>
    <row r="50" ht="12.45" hidden="1" spans="1:15">
      <c r="A50" s="80"/>
      <c r="B50" s="87"/>
      <c r="C50" s="88"/>
      <c r="D50" s="89" t="s">
        <v>231</v>
      </c>
      <c r="E50" s="83"/>
      <c r="F50" s="84"/>
      <c r="G50" s="85"/>
      <c r="H50" s="95"/>
      <c r="I50" s="133"/>
      <c r="J50" s="133"/>
      <c r="K50" s="146" t="s">
        <v>77</v>
      </c>
      <c r="L50" s="146" t="s">
        <v>77</v>
      </c>
      <c r="M50" s="146" t="s">
        <v>77</v>
      </c>
      <c r="N50" s="146" t="s">
        <v>77</v>
      </c>
      <c r="O50" s="146" t="s">
        <v>77</v>
      </c>
    </row>
    <row r="51" ht="12.45" hidden="1" spans="1:15">
      <c r="A51" s="80"/>
      <c r="B51" s="87"/>
      <c r="C51" s="88"/>
      <c r="D51" s="89" t="s">
        <v>91</v>
      </c>
      <c r="E51" s="83"/>
      <c r="F51" s="84"/>
      <c r="G51" s="85"/>
      <c r="H51" s="95"/>
      <c r="I51" s="133"/>
      <c r="J51" s="133"/>
      <c r="K51" s="146" t="s">
        <v>77</v>
      </c>
      <c r="L51" s="146" t="s">
        <v>77</v>
      </c>
      <c r="M51" s="146" t="s">
        <v>77</v>
      </c>
      <c r="N51" s="146" t="s">
        <v>77</v>
      </c>
      <c r="O51" s="146" t="s">
        <v>77</v>
      </c>
    </row>
    <row r="52" ht="12.45" hidden="1" spans="1:15">
      <c r="A52" s="80"/>
      <c r="B52" s="87"/>
      <c r="C52" s="88"/>
      <c r="D52" s="89" t="s">
        <v>92</v>
      </c>
      <c r="E52" s="83"/>
      <c r="F52" s="84"/>
      <c r="G52" s="85"/>
      <c r="H52" s="95"/>
      <c r="I52" s="133"/>
      <c r="J52" s="133"/>
      <c r="K52" s="146" t="s">
        <v>77</v>
      </c>
      <c r="L52" s="146" t="s">
        <v>77</v>
      </c>
      <c r="M52" s="146" t="s">
        <v>77</v>
      </c>
      <c r="N52" s="146" t="s">
        <v>77</v>
      </c>
      <c r="O52" s="146" t="s">
        <v>77</v>
      </c>
    </row>
    <row r="53" ht="24.85" hidden="1" spans="1:15">
      <c r="A53" s="80"/>
      <c r="B53" s="87"/>
      <c r="C53" s="97"/>
      <c r="D53" s="98" t="s">
        <v>232</v>
      </c>
      <c r="E53" s="83"/>
      <c r="F53" s="99"/>
      <c r="G53" s="100"/>
      <c r="H53" s="101"/>
      <c r="I53" s="133"/>
      <c r="J53" s="133"/>
      <c r="K53" s="146" t="s">
        <v>80</v>
      </c>
      <c r="L53" s="146" t="s">
        <v>80</v>
      </c>
      <c r="M53" s="146" t="s">
        <v>80</v>
      </c>
      <c r="N53" s="146" t="s">
        <v>77</v>
      </c>
      <c r="O53" s="146" t="s">
        <v>77</v>
      </c>
    </row>
    <row r="54" ht="12.95" hidden="1" customHeight="1" spans="1:16">
      <c r="A54" s="80"/>
      <c r="B54" s="87"/>
      <c r="C54" s="88"/>
      <c r="D54" s="94" t="s">
        <v>94</v>
      </c>
      <c r="E54" s="83"/>
      <c r="F54" s="84"/>
      <c r="G54" s="85"/>
      <c r="H54" s="86"/>
      <c r="I54" s="133"/>
      <c r="J54" s="133"/>
      <c r="K54" s="146" t="s">
        <v>80</v>
      </c>
      <c r="L54" s="146" t="s">
        <v>77</v>
      </c>
      <c r="M54" s="146" t="s">
        <v>77</v>
      </c>
      <c r="N54" s="146" t="s">
        <v>77</v>
      </c>
      <c r="O54" s="146" t="s">
        <v>77</v>
      </c>
      <c r="P54" s="152"/>
    </row>
    <row r="55" ht="12.95" hidden="1" customHeight="1" spans="1:16">
      <c r="A55" s="80"/>
      <c r="B55" s="87"/>
      <c r="C55" s="88"/>
      <c r="D55" s="94" t="s">
        <v>95</v>
      </c>
      <c r="E55" s="83"/>
      <c r="F55" s="84"/>
      <c r="G55" s="85"/>
      <c r="H55" s="86"/>
      <c r="I55" s="133"/>
      <c r="J55" s="133"/>
      <c r="K55" s="146" t="s">
        <v>80</v>
      </c>
      <c r="L55" s="146" t="s">
        <v>80</v>
      </c>
      <c r="M55" s="146" t="s">
        <v>80</v>
      </c>
      <c r="N55" s="146" t="s">
        <v>77</v>
      </c>
      <c r="O55" s="146" t="s">
        <v>77</v>
      </c>
      <c r="P55" s="152"/>
    </row>
    <row r="56" ht="12.95" hidden="1" customHeight="1" spans="1:16">
      <c r="A56" s="80"/>
      <c r="B56" s="87"/>
      <c r="C56" s="102" t="s">
        <v>233</v>
      </c>
      <c r="D56" s="103" t="s">
        <v>96</v>
      </c>
      <c r="E56" s="83"/>
      <c r="F56" s="84"/>
      <c r="G56" s="85"/>
      <c r="H56" s="86"/>
      <c r="I56" s="133"/>
      <c r="J56" s="133"/>
      <c r="K56" s="146" t="s">
        <v>77</v>
      </c>
      <c r="L56" s="146" t="s">
        <v>77</v>
      </c>
      <c r="M56" s="146" t="s">
        <v>77</v>
      </c>
      <c r="N56" s="146" t="s">
        <v>77</v>
      </c>
      <c r="O56" s="146" t="s">
        <v>77</v>
      </c>
      <c r="P56" s="152"/>
    </row>
    <row r="57" ht="12.95" hidden="1" customHeight="1" spans="1:16">
      <c r="A57" s="80"/>
      <c r="B57" s="87"/>
      <c r="C57" s="104" t="s">
        <v>234</v>
      </c>
      <c r="D57" s="103" t="s">
        <v>235</v>
      </c>
      <c r="E57" s="83"/>
      <c r="F57" s="84"/>
      <c r="G57" s="85"/>
      <c r="H57" s="86"/>
      <c r="I57" s="133"/>
      <c r="J57" s="133"/>
      <c r="K57" s="146" t="s">
        <v>77</v>
      </c>
      <c r="L57" s="146" t="s">
        <v>77</v>
      </c>
      <c r="M57" s="146" t="s">
        <v>77</v>
      </c>
      <c r="N57" s="146" t="s">
        <v>77</v>
      </c>
      <c r="O57" s="146" t="s">
        <v>77</v>
      </c>
      <c r="P57" s="152"/>
    </row>
    <row r="58" ht="12.95" hidden="1" customHeight="1" spans="1:16">
      <c r="A58" s="80"/>
      <c r="B58" s="87"/>
      <c r="C58" s="88" t="s">
        <v>236</v>
      </c>
      <c r="D58" s="94" t="s">
        <v>98</v>
      </c>
      <c r="E58" s="83"/>
      <c r="F58" s="84"/>
      <c r="G58" s="85"/>
      <c r="H58" s="86"/>
      <c r="I58" s="133"/>
      <c r="J58" s="133"/>
      <c r="K58" s="146" t="s">
        <v>77</v>
      </c>
      <c r="L58" s="146" t="s">
        <v>77</v>
      </c>
      <c r="M58" s="146" t="s">
        <v>77</v>
      </c>
      <c r="N58" s="146" t="s">
        <v>77</v>
      </c>
      <c r="O58" s="146" t="s">
        <v>77</v>
      </c>
      <c r="P58" s="152"/>
    </row>
    <row r="59" ht="12.95" hidden="1" customHeight="1" spans="1:16">
      <c r="A59" s="80"/>
      <c r="B59" s="87"/>
      <c r="C59" s="88">
        <v>800</v>
      </c>
      <c r="D59" s="105" t="s">
        <v>99</v>
      </c>
      <c r="E59" s="83"/>
      <c r="F59" s="84"/>
      <c r="G59" s="85"/>
      <c r="H59" s="86"/>
      <c r="I59" s="133"/>
      <c r="J59" s="133"/>
      <c r="K59" s="146" t="s">
        <v>77</v>
      </c>
      <c r="L59" s="146" t="s">
        <v>77</v>
      </c>
      <c r="M59" s="146" t="s">
        <v>77</v>
      </c>
      <c r="N59" s="146" t="s">
        <v>77</v>
      </c>
      <c r="O59" s="146" t="s">
        <v>77</v>
      </c>
      <c r="P59" s="152"/>
    </row>
    <row r="60" ht="12.95" hidden="1" customHeight="1" spans="1:16">
      <c r="A60" s="80"/>
      <c r="B60" s="87"/>
      <c r="C60" s="102" t="s">
        <v>149</v>
      </c>
      <c r="D60" s="103" t="s">
        <v>237</v>
      </c>
      <c r="E60" s="106"/>
      <c r="F60" s="107"/>
      <c r="G60" s="108"/>
      <c r="H60" s="79"/>
      <c r="I60" s="131"/>
      <c r="J60" s="86"/>
      <c r="K60" s="153" t="s">
        <v>77</v>
      </c>
      <c r="L60" s="153" t="s">
        <v>77</v>
      </c>
      <c r="M60" s="153" t="s">
        <v>77</v>
      </c>
      <c r="N60" s="153" t="s">
        <v>80</v>
      </c>
      <c r="O60" s="153" t="s">
        <v>80</v>
      </c>
      <c r="P60" s="152"/>
    </row>
    <row r="61" ht="12.95" hidden="1" customHeight="1" spans="1:16">
      <c r="A61" s="80"/>
      <c r="B61" s="87"/>
      <c r="C61" s="102" t="s">
        <v>238</v>
      </c>
      <c r="D61" s="103" t="s">
        <v>153</v>
      </c>
      <c r="E61" s="72"/>
      <c r="F61" s="73"/>
      <c r="G61" s="74"/>
      <c r="H61" s="79"/>
      <c r="I61" s="131"/>
      <c r="J61" s="86"/>
      <c r="K61" s="153" t="s">
        <v>80</v>
      </c>
      <c r="L61" s="153" t="s">
        <v>80</v>
      </c>
      <c r="M61" s="153" t="s">
        <v>80</v>
      </c>
      <c r="N61" s="153" t="s">
        <v>80</v>
      </c>
      <c r="O61" s="153" t="s">
        <v>77</v>
      </c>
      <c r="P61" s="152"/>
    </row>
    <row r="62" ht="12.95" hidden="1" customHeight="1" spans="1:16">
      <c r="A62" s="80"/>
      <c r="B62" s="87"/>
      <c r="C62" s="102"/>
      <c r="D62" s="103" t="s">
        <v>239</v>
      </c>
      <c r="E62" s="83"/>
      <c r="F62" s="84"/>
      <c r="G62" s="85"/>
      <c r="H62" s="86"/>
      <c r="I62" s="133"/>
      <c r="J62" s="133"/>
      <c r="K62" s="151" t="s">
        <v>77</v>
      </c>
      <c r="L62" s="151" t="s">
        <v>77</v>
      </c>
      <c r="M62" s="151" t="s">
        <v>77</v>
      </c>
      <c r="N62" s="151" t="s">
        <v>77</v>
      </c>
      <c r="O62" s="151" t="s">
        <v>77</v>
      </c>
      <c r="P62" s="152"/>
    </row>
    <row r="63" ht="12.95" hidden="1" customHeight="1" spans="1:16">
      <c r="A63" s="109"/>
      <c r="B63" s="110"/>
      <c r="C63" s="111"/>
      <c r="D63" s="110"/>
      <c r="E63" s="112"/>
      <c r="F63" s="113"/>
      <c r="G63" s="114"/>
      <c r="H63" s="114"/>
      <c r="I63" s="114"/>
      <c r="J63" s="114"/>
      <c r="K63" s="154"/>
      <c r="L63" s="154"/>
      <c r="M63" s="154"/>
      <c r="N63" s="154"/>
      <c r="O63" s="154"/>
      <c r="P63" s="152"/>
    </row>
    <row r="64" ht="12.95" hidden="1" customHeight="1" spans="1:16">
      <c r="A64" s="109"/>
      <c r="B64" s="110"/>
      <c r="C64" s="111"/>
      <c r="D64" s="110"/>
      <c r="E64" s="112"/>
      <c r="F64" s="113"/>
      <c r="G64" s="114"/>
      <c r="H64" s="115"/>
      <c r="I64" s="155"/>
      <c r="J64" s="155"/>
      <c r="K64" s="154"/>
      <c r="L64" s="154"/>
      <c r="M64" s="154"/>
      <c r="N64" s="154"/>
      <c r="O64" s="154"/>
      <c r="P64" s="152"/>
    </row>
    <row r="65" ht="15" customHeight="1" spans="1:15">
      <c r="A65" s="62"/>
      <c r="B65" s="63" t="s">
        <v>240</v>
      </c>
      <c r="C65" s="157"/>
      <c r="D65" s="157" t="s">
        <v>112</v>
      </c>
      <c r="E65" s="158"/>
      <c r="F65" s="159"/>
      <c r="G65" s="160"/>
      <c r="H65" s="161"/>
      <c r="I65" s="161"/>
      <c r="J65" s="161"/>
      <c r="K65" s="127"/>
      <c r="L65" s="127"/>
      <c r="M65" s="127"/>
      <c r="N65" s="127"/>
      <c r="O65" s="127"/>
    </row>
    <row r="66" ht="13.5" customHeight="1" spans="1:28">
      <c r="A66" s="162" t="s">
        <v>241</v>
      </c>
      <c r="B66" s="163" t="s">
        <v>242</v>
      </c>
      <c r="C66" s="164" t="s">
        <v>243</v>
      </c>
      <c r="D66" s="105" t="s">
        <v>244</v>
      </c>
      <c r="E66" s="72">
        <v>0.04</v>
      </c>
      <c r="F66" s="107">
        <v>0</v>
      </c>
      <c r="G66" s="108">
        <v>0</v>
      </c>
      <c r="H66" s="79">
        <f t="shared" ref="H66:H104" si="2">ROUND(I66*(1-E66),-2)</f>
        <v>32000</v>
      </c>
      <c r="I66" s="131">
        <f t="shared" ref="I66:I104" si="3">ROUND(J66/1.2,2)</f>
        <v>33333.33</v>
      </c>
      <c r="J66" s="131">
        <v>40000</v>
      </c>
      <c r="K66" s="201" t="s">
        <v>106</v>
      </c>
      <c r="L66" s="201" t="s">
        <v>106</v>
      </c>
      <c r="M66" s="201" t="s">
        <v>80</v>
      </c>
      <c r="N66" s="201" t="s">
        <v>80</v>
      </c>
      <c r="O66" s="201" t="s">
        <v>80</v>
      </c>
      <c r="P66" s="202" t="s">
        <v>245</v>
      </c>
      <c r="Q66" s="10"/>
      <c r="R66" s="10"/>
      <c r="S66" s="10"/>
      <c r="T66" s="10"/>
      <c r="U66" s="10"/>
      <c r="W66" s="10"/>
      <c r="X66" s="15"/>
      <c r="AB66" s="17"/>
    </row>
    <row r="67" ht="14.45" customHeight="1" spans="1:28">
      <c r="A67" s="162" t="s">
        <v>246</v>
      </c>
      <c r="B67" s="165" t="s">
        <v>247</v>
      </c>
      <c r="C67" s="102" t="s">
        <v>243</v>
      </c>
      <c r="D67" s="105" t="s">
        <v>248</v>
      </c>
      <c r="E67" s="72">
        <v>0.04</v>
      </c>
      <c r="F67" s="107">
        <v>0</v>
      </c>
      <c r="G67" s="108">
        <v>0</v>
      </c>
      <c r="H67" s="79">
        <f t="shared" si="2"/>
        <v>40000</v>
      </c>
      <c r="I67" s="131">
        <f t="shared" si="3"/>
        <v>41666.67</v>
      </c>
      <c r="J67" s="131">
        <v>50000</v>
      </c>
      <c r="K67" s="201" t="s">
        <v>80</v>
      </c>
      <c r="L67" s="201" t="s">
        <v>80</v>
      </c>
      <c r="M67" s="201" t="s">
        <v>106</v>
      </c>
      <c r="N67" s="201" t="s">
        <v>106</v>
      </c>
      <c r="O67" s="201" t="s">
        <v>106</v>
      </c>
      <c r="P67" s="202" t="s">
        <v>245</v>
      </c>
      <c r="Q67" s="10"/>
      <c r="R67" s="10"/>
      <c r="S67" s="10"/>
      <c r="T67" s="10"/>
      <c r="U67" s="10"/>
      <c r="W67" s="10"/>
      <c r="X67" s="15"/>
      <c r="AB67" s="17"/>
    </row>
    <row r="68" ht="12.45" spans="1:28">
      <c r="A68" s="162" t="s">
        <v>249</v>
      </c>
      <c r="B68" s="165" t="s">
        <v>250</v>
      </c>
      <c r="C68" s="102" t="s">
        <v>251</v>
      </c>
      <c r="D68" s="103" t="s">
        <v>252</v>
      </c>
      <c r="E68" s="72">
        <v>0.04</v>
      </c>
      <c r="F68" s="107">
        <v>3000</v>
      </c>
      <c r="G68" s="108">
        <f>F68*14</f>
        <v>42000</v>
      </c>
      <c r="H68" s="79">
        <f t="shared" si="2"/>
        <v>64000</v>
      </c>
      <c r="I68" s="131">
        <f t="shared" si="3"/>
        <v>66666.67</v>
      </c>
      <c r="J68" s="131">
        <v>80000</v>
      </c>
      <c r="K68" s="201" t="s">
        <v>106</v>
      </c>
      <c r="L68" s="201" t="s">
        <v>106</v>
      </c>
      <c r="M68" s="201" t="s">
        <v>80</v>
      </c>
      <c r="N68" s="201" t="s">
        <v>80</v>
      </c>
      <c r="O68" s="201" t="s">
        <v>80</v>
      </c>
      <c r="P68" s="202" t="s">
        <v>245</v>
      </c>
      <c r="Q68" s="10"/>
      <c r="R68" s="10"/>
      <c r="S68" s="10"/>
      <c r="T68" s="10"/>
      <c r="U68" s="10"/>
      <c r="W68" s="10"/>
      <c r="X68" s="15"/>
      <c r="AB68" s="17"/>
    </row>
    <row r="69" ht="12.45" spans="1:28">
      <c r="A69" s="162" t="s">
        <v>253</v>
      </c>
      <c r="B69" s="165" t="s">
        <v>254</v>
      </c>
      <c r="C69" s="102" t="s">
        <v>251</v>
      </c>
      <c r="D69" s="103" t="s">
        <v>255</v>
      </c>
      <c r="E69" s="72">
        <v>0.04</v>
      </c>
      <c r="F69" s="107">
        <v>4000</v>
      </c>
      <c r="G69" s="108">
        <f>F69*14</f>
        <v>56000</v>
      </c>
      <c r="H69" s="79">
        <f t="shared" si="2"/>
        <v>80000</v>
      </c>
      <c r="I69" s="131">
        <f t="shared" si="3"/>
        <v>83333.33</v>
      </c>
      <c r="J69" s="131">
        <v>100000</v>
      </c>
      <c r="K69" s="201" t="s">
        <v>80</v>
      </c>
      <c r="L69" s="201" t="s">
        <v>80</v>
      </c>
      <c r="M69" s="201" t="s">
        <v>106</v>
      </c>
      <c r="N69" s="201" t="s">
        <v>106</v>
      </c>
      <c r="O69" s="201" t="s">
        <v>106</v>
      </c>
      <c r="P69" s="202" t="s">
        <v>245</v>
      </c>
      <c r="Q69" s="10"/>
      <c r="R69" s="10"/>
      <c r="S69" s="10"/>
      <c r="T69" s="10"/>
      <c r="U69" s="10"/>
      <c r="W69" s="10"/>
      <c r="X69" s="15"/>
      <c r="AB69" s="17"/>
    </row>
    <row r="70" ht="24.85" hidden="1" spans="1:28">
      <c r="A70" s="166"/>
      <c r="B70" s="165"/>
      <c r="C70" s="102" t="s">
        <v>113</v>
      </c>
      <c r="D70" s="105" t="s">
        <v>114</v>
      </c>
      <c r="E70" s="72">
        <v>0.04</v>
      </c>
      <c r="F70" s="73">
        <v>13270</v>
      </c>
      <c r="G70" s="74">
        <f t="shared" ref="G70:G87" si="4">F70*14</f>
        <v>185780</v>
      </c>
      <c r="H70" s="79">
        <f t="shared" si="2"/>
        <v>223600</v>
      </c>
      <c r="I70" s="131">
        <f t="shared" si="3"/>
        <v>232916.67</v>
      </c>
      <c r="J70" s="86">
        <f>MROUND((((G70*1.1)*1.14)*1.2),500)</f>
        <v>279500</v>
      </c>
      <c r="K70" s="201" t="s">
        <v>80</v>
      </c>
      <c r="L70" s="201" t="s">
        <v>80</v>
      </c>
      <c r="M70" s="201" t="s">
        <v>106</v>
      </c>
      <c r="N70" s="201" t="s">
        <v>115</v>
      </c>
      <c r="O70" s="201" t="s">
        <v>115</v>
      </c>
      <c r="P70" s="10"/>
      <c r="Q70" s="10"/>
      <c r="R70" s="10"/>
      <c r="S70" s="10"/>
      <c r="T70" s="10"/>
      <c r="U70" s="10"/>
      <c r="W70" s="10"/>
      <c r="X70" s="15"/>
      <c r="AB70" s="17"/>
    </row>
    <row r="71" ht="12.45" hidden="1" spans="1:28">
      <c r="A71" s="166"/>
      <c r="B71" s="165"/>
      <c r="C71" s="102" t="s">
        <v>116</v>
      </c>
      <c r="D71" s="105" t="s">
        <v>256</v>
      </c>
      <c r="E71" s="72">
        <v>0.04</v>
      </c>
      <c r="F71" s="73">
        <v>2300</v>
      </c>
      <c r="G71" s="74">
        <f t="shared" si="4"/>
        <v>32200</v>
      </c>
      <c r="H71" s="79">
        <f t="shared" si="2"/>
        <v>38800</v>
      </c>
      <c r="I71" s="131">
        <f t="shared" si="3"/>
        <v>40416.67</v>
      </c>
      <c r="J71" s="86">
        <f t="shared" ref="J71:J104" si="5">MROUND((((G71*1.1)*1.14)*1.2),500)</f>
        <v>48500</v>
      </c>
      <c r="K71" s="201" t="s">
        <v>80</v>
      </c>
      <c r="L71" s="201" t="s">
        <v>80</v>
      </c>
      <c r="M71" s="201" t="s">
        <v>106</v>
      </c>
      <c r="N71" s="201" t="s">
        <v>77</v>
      </c>
      <c r="O71" s="201" t="s">
        <v>77</v>
      </c>
      <c r="P71" s="10"/>
      <c r="Q71" s="10"/>
      <c r="R71" s="10"/>
      <c r="S71" s="10"/>
      <c r="T71" s="10"/>
      <c r="U71" s="10"/>
      <c r="W71" s="10"/>
      <c r="X71" s="15"/>
      <c r="AB71" s="17"/>
    </row>
    <row r="72" ht="24.85" hidden="1" spans="1:28">
      <c r="A72" s="166"/>
      <c r="B72" s="165"/>
      <c r="C72" s="102" t="s">
        <v>118</v>
      </c>
      <c r="D72" s="105" t="s">
        <v>257</v>
      </c>
      <c r="E72" s="72">
        <v>0.04</v>
      </c>
      <c r="F72" s="73">
        <v>3575</v>
      </c>
      <c r="G72" s="74">
        <f t="shared" si="4"/>
        <v>50050</v>
      </c>
      <c r="H72" s="79">
        <f t="shared" si="2"/>
        <v>60400</v>
      </c>
      <c r="I72" s="131">
        <f t="shared" si="3"/>
        <v>62916.67</v>
      </c>
      <c r="J72" s="86">
        <f t="shared" si="5"/>
        <v>75500</v>
      </c>
      <c r="K72" s="201" t="s">
        <v>106</v>
      </c>
      <c r="L72" s="201" t="s">
        <v>106</v>
      </c>
      <c r="M72" s="201" t="s">
        <v>106</v>
      </c>
      <c r="N72" s="201" t="s">
        <v>106</v>
      </c>
      <c r="O72" s="201" t="s">
        <v>106</v>
      </c>
      <c r="P72" s="203"/>
      <c r="Q72" s="10"/>
      <c r="R72" s="10"/>
      <c r="S72" s="10"/>
      <c r="T72" s="10"/>
      <c r="U72" s="10"/>
      <c r="W72" s="10"/>
      <c r="X72" s="15"/>
      <c r="AB72" s="17"/>
    </row>
    <row r="73" ht="37.3" hidden="1" spans="1:28">
      <c r="A73" s="166"/>
      <c r="B73" s="165"/>
      <c r="C73" s="102" t="s">
        <v>258</v>
      </c>
      <c r="D73" s="103" t="s">
        <v>259</v>
      </c>
      <c r="E73" s="72">
        <v>0.04</v>
      </c>
      <c r="F73" s="73">
        <v>3200</v>
      </c>
      <c r="G73" s="74">
        <f t="shared" si="4"/>
        <v>44800</v>
      </c>
      <c r="H73" s="79">
        <f t="shared" si="2"/>
        <v>54000</v>
      </c>
      <c r="I73" s="131">
        <f t="shared" si="3"/>
        <v>56250</v>
      </c>
      <c r="J73" s="86">
        <f t="shared" si="5"/>
        <v>67500</v>
      </c>
      <c r="K73" s="201" t="s">
        <v>106</v>
      </c>
      <c r="L73" s="201" t="s">
        <v>106</v>
      </c>
      <c r="M73" s="201" t="s">
        <v>106</v>
      </c>
      <c r="N73" s="201" t="s">
        <v>77</v>
      </c>
      <c r="O73" s="201" t="s">
        <v>77</v>
      </c>
      <c r="P73" s="204" t="s">
        <v>260</v>
      </c>
      <c r="Q73" s="10"/>
      <c r="R73" s="10"/>
      <c r="S73" s="10"/>
      <c r="T73" s="10"/>
      <c r="U73" s="10"/>
      <c r="W73" s="10"/>
      <c r="X73" s="15"/>
      <c r="AB73" s="17"/>
    </row>
    <row r="74" ht="37.3" hidden="1" spans="1:28">
      <c r="A74" s="166"/>
      <c r="B74" s="165"/>
      <c r="C74" s="102" t="s">
        <v>120</v>
      </c>
      <c r="D74" s="103" t="s">
        <v>261</v>
      </c>
      <c r="E74" s="72">
        <v>0.04</v>
      </c>
      <c r="F74" s="73">
        <v>1650</v>
      </c>
      <c r="G74" s="74">
        <f t="shared" si="4"/>
        <v>23100</v>
      </c>
      <c r="H74" s="79">
        <f t="shared" si="2"/>
        <v>28000</v>
      </c>
      <c r="I74" s="131">
        <f t="shared" si="3"/>
        <v>29166.67</v>
      </c>
      <c r="J74" s="86">
        <f t="shared" si="5"/>
        <v>35000</v>
      </c>
      <c r="K74" s="201" t="s">
        <v>106</v>
      </c>
      <c r="L74" s="201" t="s">
        <v>106</v>
      </c>
      <c r="M74" s="201" t="s">
        <v>106</v>
      </c>
      <c r="N74" s="201" t="s">
        <v>106</v>
      </c>
      <c r="O74" s="201" t="s">
        <v>106</v>
      </c>
      <c r="P74" s="10"/>
      <c r="Q74" s="10"/>
      <c r="R74" s="10"/>
      <c r="S74" s="10"/>
      <c r="T74" s="10"/>
      <c r="U74" s="10"/>
      <c r="W74" s="10"/>
      <c r="X74" s="15"/>
      <c r="AB74" s="17"/>
    </row>
    <row r="75" ht="13.5" hidden="1" customHeight="1" spans="1:28">
      <c r="A75" s="166"/>
      <c r="B75" s="165"/>
      <c r="C75" s="102" t="s">
        <v>262</v>
      </c>
      <c r="D75" s="103" t="s">
        <v>103</v>
      </c>
      <c r="E75" s="72">
        <v>0.04</v>
      </c>
      <c r="F75" s="73">
        <v>1000</v>
      </c>
      <c r="G75" s="74">
        <f t="shared" si="4"/>
        <v>14000</v>
      </c>
      <c r="H75" s="79">
        <f t="shared" si="2"/>
        <v>16800</v>
      </c>
      <c r="I75" s="131">
        <f t="shared" si="3"/>
        <v>17500</v>
      </c>
      <c r="J75" s="86">
        <f t="shared" si="5"/>
        <v>21000</v>
      </c>
      <c r="K75" s="201" t="s">
        <v>80</v>
      </c>
      <c r="L75" s="201" t="s">
        <v>80</v>
      </c>
      <c r="M75" s="201" t="s">
        <v>106</v>
      </c>
      <c r="N75" s="201" t="s">
        <v>80</v>
      </c>
      <c r="O75" s="201" t="s">
        <v>80</v>
      </c>
      <c r="P75" s="205"/>
      <c r="Q75" s="10"/>
      <c r="R75" s="10"/>
      <c r="S75" s="10"/>
      <c r="T75" s="10"/>
      <c r="U75" s="10"/>
      <c r="W75" s="10"/>
      <c r="X75" s="15"/>
      <c r="AB75" s="17"/>
    </row>
    <row r="76" ht="12.45" hidden="1" spans="1:28">
      <c r="A76" s="166"/>
      <c r="B76" s="165"/>
      <c r="C76" s="102" t="s">
        <v>122</v>
      </c>
      <c r="D76" s="103" t="s">
        <v>123</v>
      </c>
      <c r="E76" s="72">
        <v>0.04</v>
      </c>
      <c r="F76" s="73">
        <v>918</v>
      </c>
      <c r="G76" s="74">
        <f t="shared" si="4"/>
        <v>12852</v>
      </c>
      <c r="H76" s="79">
        <f t="shared" si="2"/>
        <v>15600</v>
      </c>
      <c r="I76" s="131">
        <f t="shared" si="3"/>
        <v>16250</v>
      </c>
      <c r="J76" s="86">
        <f t="shared" si="5"/>
        <v>19500</v>
      </c>
      <c r="K76" s="201" t="s">
        <v>106</v>
      </c>
      <c r="L76" s="201" t="s">
        <v>106</v>
      </c>
      <c r="M76" s="201" t="s">
        <v>106</v>
      </c>
      <c r="N76" s="201" t="s">
        <v>106</v>
      </c>
      <c r="O76" s="201" t="s">
        <v>106</v>
      </c>
      <c r="P76" s="203"/>
      <c r="Q76" s="10"/>
      <c r="R76" s="10"/>
      <c r="S76" s="10"/>
      <c r="T76" s="10"/>
      <c r="U76" s="10"/>
      <c r="W76" s="10"/>
      <c r="X76" s="15"/>
      <c r="AB76" s="17"/>
    </row>
    <row r="77" ht="12.45" hidden="1" spans="1:28">
      <c r="A77" s="166"/>
      <c r="B77" s="165"/>
      <c r="C77" s="102" t="s">
        <v>124</v>
      </c>
      <c r="D77" s="103" t="s">
        <v>125</v>
      </c>
      <c r="E77" s="72">
        <v>0.04</v>
      </c>
      <c r="F77" s="73">
        <v>3266</v>
      </c>
      <c r="G77" s="74">
        <f t="shared" si="4"/>
        <v>45724</v>
      </c>
      <c r="H77" s="79">
        <f t="shared" si="2"/>
        <v>55200</v>
      </c>
      <c r="I77" s="131">
        <f t="shared" si="3"/>
        <v>57500</v>
      </c>
      <c r="J77" s="86">
        <f t="shared" si="5"/>
        <v>69000</v>
      </c>
      <c r="K77" s="201" t="s">
        <v>106</v>
      </c>
      <c r="L77" s="201" t="s">
        <v>106</v>
      </c>
      <c r="M77" s="201" t="s">
        <v>106</v>
      </c>
      <c r="N77" s="201" t="s">
        <v>106</v>
      </c>
      <c r="O77" s="201" t="s">
        <v>106</v>
      </c>
      <c r="P77" s="206"/>
      <c r="Q77" s="10"/>
      <c r="R77" s="10"/>
      <c r="S77" s="10"/>
      <c r="T77" s="10"/>
      <c r="U77" s="10"/>
      <c r="W77" s="10"/>
      <c r="X77" s="15"/>
      <c r="AB77" s="17"/>
    </row>
    <row r="78" ht="24.85" hidden="1" spans="1:28">
      <c r="A78" s="166"/>
      <c r="B78" s="165"/>
      <c r="C78" s="102" t="s">
        <v>126</v>
      </c>
      <c r="D78" s="103" t="s">
        <v>263</v>
      </c>
      <c r="E78" s="72">
        <v>0.04</v>
      </c>
      <c r="F78" s="167">
        <v>6120</v>
      </c>
      <c r="G78" s="168">
        <f t="shared" si="4"/>
        <v>85680</v>
      </c>
      <c r="H78" s="79">
        <f t="shared" si="2"/>
        <v>103200</v>
      </c>
      <c r="I78" s="131">
        <f t="shared" si="3"/>
        <v>107500</v>
      </c>
      <c r="J78" s="86">
        <f t="shared" si="5"/>
        <v>129000</v>
      </c>
      <c r="K78" s="201" t="s">
        <v>106</v>
      </c>
      <c r="L78" s="201" t="s">
        <v>106</v>
      </c>
      <c r="M78" s="201" t="s">
        <v>80</v>
      </c>
      <c r="N78" s="201" t="s">
        <v>80</v>
      </c>
      <c r="O78" s="201" t="s">
        <v>80</v>
      </c>
      <c r="P78" s="207"/>
      <c r="Q78" s="10"/>
      <c r="R78" s="10"/>
      <c r="S78" s="10"/>
      <c r="T78" s="10"/>
      <c r="U78" s="10"/>
      <c r="W78" s="10"/>
      <c r="X78" s="15"/>
      <c r="AB78" s="17"/>
    </row>
    <row r="79" ht="12.95" hidden="1" customHeight="1" spans="1:28">
      <c r="A79" s="166"/>
      <c r="B79" s="165"/>
      <c r="C79" s="102" t="s">
        <v>128</v>
      </c>
      <c r="D79" s="103" t="s">
        <v>264</v>
      </c>
      <c r="E79" s="72">
        <v>0.04</v>
      </c>
      <c r="F79" s="73">
        <v>6123</v>
      </c>
      <c r="G79" s="74">
        <f t="shared" si="4"/>
        <v>85722</v>
      </c>
      <c r="H79" s="79">
        <f t="shared" si="2"/>
        <v>103200</v>
      </c>
      <c r="I79" s="131">
        <f t="shared" si="3"/>
        <v>107500</v>
      </c>
      <c r="J79" s="86">
        <f t="shared" si="5"/>
        <v>129000</v>
      </c>
      <c r="K79" s="201" t="s">
        <v>80</v>
      </c>
      <c r="L79" s="201" t="s">
        <v>80</v>
      </c>
      <c r="M79" s="201" t="s">
        <v>106</v>
      </c>
      <c r="N79" s="201" t="s">
        <v>106</v>
      </c>
      <c r="O79" s="201" t="s">
        <v>106</v>
      </c>
      <c r="P79" s="207"/>
      <c r="Q79" s="10"/>
      <c r="R79" s="10"/>
      <c r="S79" s="10"/>
      <c r="T79" s="10"/>
      <c r="U79" s="10"/>
      <c r="W79" s="10"/>
      <c r="X79" s="15"/>
      <c r="AB79" s="17"/>
    </row>
    <row r="80" ht="24.85" hidden="1" spans="1:28">
      <c r="A80" s="166"/>
      <c r="B80" s="165"/>
      <c r="C80" s="102" t="s">
        <v>130</v>
      </c>
      <c r="D80" s="103" t="s">
        <v>131</v>
      </c>
      <c r="E80" s="72">
        <v>0.04</v>
      </c>
      <c r="F80" s="73">
        <v>23265</v>
      </c>
      <c r="G80" s="74">
        <f t="shared" si="4"/>
        <v>325710</v>
      </c>
      <c r="H80" s="79">
        <f t="shared" si="2"/>
        <v>392000</v>
      </c>
      <c r="I80" s="131">
        <f t="shared" si="3"/>
        <v>408333.33</v>
      </c>
      <c r="J80" s="86">
        <f t="shared" si="5"/>
        <v>490000</v>
      </c>
      <c r="K80" s="201" t="s">
        <v>80</v>
      </c>
      <c r="L80" s="201" t="s">
        <v>80</v>
      </c>
      <c r="M80" s="201" t="s">
        <v>106</v>
      </c>
      <c r="N80" s="201" t="s">
        <v>106</v>
      </c>
      <c r="O80" s="201" t="s">
        <v>106</v>
      </c>
      <c r="P80" s="10"/>
      <c r="Q80" s="10"/>
      <c r="R80" s="10"/>
      <c r="S80" s="10"/>
      <c r="T80" s="10"/>
      <c r="U80" s="10"/>
      <c r="W80" s="10"/>
      <c r="X80" s="15"/>
      <c r="AB80" s="17"/>
    </row>
    <row r="81" ht="24.85" hidden="1" spans="1:28">
      <c r="A81" s="166"/>
      <c r="B81" s="165"/>
      <c r="C81" s="102" t="s">
        <v>132</v>
      </c>
      <c r="D81" s="103" t="s">
        <v>133</v>
      </c>
      <c r="E81" s="72">
        <v>0.04</v>
      </c>
      <c r="F81" s="167">
        <v>26734</v>
      </c>
      <c r="G81" s="168">
        <f t="shared" si="4"/>
        <v>374276</v>
      </c>
      <c r="H81" s="79">
        <f t="shared" si="2"/>
        <v>450400</v>
      </c>
      <c r="I81" s="131">
        <f t="shared" si="3"/>
        <v>469166.67</v>
      </c>
      <c r="J81" s="86">
        <f t="shared" si="5"/>
        <v>563000</v>
      </c>
      <c r="K81" s="201" t="s">
        <v>106</v>
      </c>
      <c r="L81" s="201" t="s">
        <v>106</v>
      </c>
      <c r="M81" s="201" t="s">
        <v>80</v>
      </c>
      <c r="N81" s="201" t="s">
        <v>80</v>
      </c>
      <c r="O81" s="201" t="s">
        <v>80</v>
      </c>
      <c r="P81" s="10"/>
      <c r="Q81" s="10"/>
      <c r="R81" s="10"/>
      <c r="S81" s="10"/>
      <c r="T81" s="10"/>
      <c r="U81" s="10"/>
      <c r="W81" s="10"/>
      <c r="X81" s="15"/>
      <c r="AB81" s="17"/>
    </row>
    <row r="82" ht="24.85" hidden="1" spans="1:28">
      <c r="A82" s="166"/>
      <c r="B82" s="165"/>
      <c r="C82" s="102" t="s">
        <v>134</v>
      </c>
      <c r="D82" s="103" t="s">
        <v>135</v>
      </c>
      <c r="E82" s="72">
        <v>0.04</v>
      </c>
      <c r="F82" s="73">
        <v>11122</v>
      </c>
      <c r="G82" s="74">
        <f t="shared" si="4"/>
        <v>155708</v>
      </c>
      <c r="H82" s="79">
        <f t="shared" si="2"/>
        <v>187600</v>
      </c>
      <c r="I82" s="131">
        <f t="shared" si="3"/>
        <v>195416.67</v>
      </c>
      <c r="J82" s="86">
        <f t="shared" si="5"/>
        <v>234500</v>
      </c>
      <c r="K82" s="201" t="s">
        <v>80</v>
      </c>
      <c r="L82" s="201" t="s">
        <v>80</v>
      </c>
      <c r="M82" s="201" t="s">
        <v>106</v>
      </c>
      <c r="N82" s="201" t="s">
        <v>106</v>
      </c>
      <c r="O82" s="201" t="s">
        <v>106</v>
      </c>
      <c r="P82" s="207"/>
      <c r="Q82" s="10"/>
      <c r="R82" s="10"/>
      <c r="S82" s="10"/>
      <c r="T82" s="10"/>
      <c r="U82" s="10"/>
      <c r="W82" s="10"/>
      <c r="X82" s="15"/>
      <c r="AB82" s="17"/>
    </row>
    <row r="83" ht="24.85" hidden="1" spans="1:28">
      <c r="A83" s="166"/>
      <c r="B83" s="165"/>
      <c r="C83" s="102" t="s">
        <v>136</v>
      </c>
      <c r="D83" s="103" t="s">
        <v>265</v>
      </c>
      <c r="E83" s="72">
        <v>0.04</v>
      </c>
      <c r="F83" s="73">
        <v>3571</v>
      </c>
      <c r="G83" s="74">
        <f t="shared" si="4"/>
        <v>49994</v>
      </c>
      <c r="H83" s="79">
        <f t="shared" si="2"/>
        <v>60000</v>
      </c>
      <c r="I83" s="131">
        <f t="shared" si="3"/>
        <v>62500</v>
      </c>
      <c r="J83" s="86">
        <f t="shared" si="5"/>
        <v>75000</v>
      </c>
      <c r="K83" s="201" t="s">
        <v>80</v>
      </c>
      <c r="L83" s="201" t="s">
        <v>77</v>
      </c>
      <c r="M83" s="201" t="s">
        <v>106</v>
      </c>
      <c r="N83" s="201" t="s">
        <v>106</v>
      </c>
      <c r="O83" s="201" t="s">
        <v>106</v>
      </c>
      <c r="P83" s="10"/>
      <c r="Q83" s="10"/>
      <c r="R83" s="10"/>
      <c r="S83" s="10"/>
      <c r="T83" s="10"/>
      <c r="U83" s="10"/>
      <c r="W83" s="10"/>
      <c r="X83" s="15"/>
      <c r="AB83" s="17"/>
    </row>
    <row r="84" ht="24.85" hidden="1" spans="1:28">
      <c r="A84" s="166"/>
      <c r="B84" s="165"/>
      <c r="C84" s="102" t="s">
        <v>138</v>
      </c>
      <c r="D84" s="103" t="s">
        <v>266</v>
      </c>
      <c r="E84" s="72">
        <v>0.04</v>
      </c>
      <c r="F84" s="84">
        <v>5280</v>
      </c>
      <c r="G84" s="85">
        <f t="shared" si="4"/>
        <v>73920</v>
      </c>
      <c r="H84" s="79">
        <f t="shared" si="2"/>
        <v>88800</v>
      </c>
      <c r="I84" s="133">
        <f t="shared" si="3"/>
        <v>92500</v>
      </c>
      <c r="J84" s="133">
        <f t="shared" si="5"/>
        <v>111000</v>
      </c>
      <c r="K84" s="201" t="s">
        <v>106</v>
      </c>
      <c r="L84" s="201" t="s">
        <v>106</v>
      </c>
      <c r="M84" s="201" t="s">
        <v>106</v>
      </c>
      <c r="N84" s="146" t="s">
        <v>77</v>
      </c>
      <c r="O84" s="146" t="s">
        <v>77</v>
      </c>
      <c r="P84" s="10"/>
      <c r="Q84" s="10"/>
      <c r="R84" s="10"/>
      <c r="S84" s="10"/>
      <c r="T84" s="10"/>
      <c r="U84" s="10"/>
      <c r="W84" s="10"/>
      <c r="X84" s="15"/>
      <c r="AB84" s="17"/>
    </row>
    <row r="85" ht="12.45" hidden="1" spans="1:28">
      <c r="A85" s="166"/>
      <c r="B85" s="165"/>
      <c r="C85" s="102" t="s">
        <v>140</v>
      </c>
      <c r="D85" s="103" t="s">
        <v>141</v>
      </c>
      <c r="E85" s="72">
        <v>0.04</v>
      </c>
      <c r="F85" s="73">
        <v>1200</v>
      </c>
      <c r="G85" s="74">
        <f t="shared" si="4"/>
        <v>16800</v>
      </c>
      <c r="H85" s="79">
        <f t="shared" si="2"/>
        <v>20400</v>
      </c>
      <c r="I85" s="131">
        <f t="shared" si="3"/>
        <v>21250</v>
      </c>
      <c r="J85" s="86">
        <f t="shared" si="5"/>
        <v>25500</v>
      </c>
      <c r="K85" s="201" t="s">
        <v>106</v>
      </c>
      <c r="L85" s="201" t="s">
        <v>106</v>
      </c>
      <c r="M85" s="201" t="s">
        <v>106</v>
      </c>
      <c r="N85" s="201" t="s">
        <v>77</v>
      </c>
      <c r="O85" s="201" t="s">
        <v>77</v>
      </c>
      <c r="P85" s="10"/>
      <c r="Q85" s="10"/>
      <c r="R85" s="10"/>
      <c r="S85" s="10"/>
      <c r="T85" s="10"/>
      <c r="U85" s="10"/>
      <c r="W85" s="10"/>
      <c r="X85" s="15"/>
      <c r="AB85" s="17"/>
    </row>
    <row r="86" ht="12.45" hidden="1" spans="1:28">
      <c r="A86" s="166"/>
      <c r="B86" s="165"/>
      <c r="C86" s="102" t="s">
        <v>142</v>
      </c>
      <c r="D86" s="103" t="s">
        <v>267</v>
      </c>
      <c r="E86" s="72">
        <v>0.04</v>
      </c>
      <c r="F86" s="73">
        <f>46*28</f>
        <v>1288</v>
      </c>
      <c r="G86" s="74">
        <f t="shared" si="4"/>
        <v>18032</v>
      </c>
      <c r="H86" s="169">
        <f t="shared" si="2"/>
        <v>21600</v>
      </c>
      <c r="I86" s="131">
        <f t="shared" si="3"/>
        <v>22500</v>
      </c>
      <c r="J86" s="86">
        <f t="shared" si="5"/>
        <v>27000</v>
      </c>
      <c r="K86" s="201" t="s">
        <v>106</v>
      </c>
      <c r="L86" s="201" t="s">
        <v>106</v>
      </c>
      <c r="M86" s="201" t="s">
        <v>80</v>
      </c>
      <c r="N86" s="201" t="s">
        <v>80</v>
      </c>
      <c r="O86" s="201" t="s">
        <v>80</v>
      </c>
      <c r="P86" s="208"/>
      <c r="Q86" s="10"/>
      <c r="R86" s="10"/>
      <c r="S86" s="10"/>
      <c r="T86" s="10"/>
      <c r="U86" s="10"/>
      <c r="W86" s="10"/>
      <c r="X86" s="15"/>
      <c r="AB86" s="17"/>
    </row>
    <row r="87" ht="12.45" hidden="1" spans="1:28">
      <c r="A87" s="166"/>
      <c r="B87" s="165"/>
      <c r="C87" s="102" t="s">
        <v>144</v>
      </c>
      <c r="D87" s="103" t="s">
        <v>268</v>
      </c>
      <c r="E87" s="72">
        <v>0.04</v>
      </c>
      <c r="F87" s="73">
        <f>46*44</f>
        <v>2024</v>
      </c>
      <c r="G87" s="74">
        <f t="shared" si="4"/>
        <v>28336</v>
      </c>
      <c r="H87" s="79">
        <f t="shared" si="2"/>
        <v>34000</v>
      </c>
      <c r="I87" s="131">
        <f t="shared" si="3"/>
        <v>35416.67</v>
      </c>
      <c r="J87" s="86">
        <f t="shared" si="5"/>
        <v>42500</v>
      </c>
      <c r="K87" s="201" t="s">
        <v>80</v>
      </c>
      <c r="L87" s="201" t="s">
        <v>80</v>
      </c>
      <c r="M87" s="201" t="s">
        <v>106</v>
      </c>
      <c r="N87" s="201" t="s">
        <v>106</v>
      </c>
      <c r="O87" s="201" t="s">
        <v>106</v>
      </c>
      <c r="P87" s="208"/>
      <c r="Q87" s="10"/>
      <c r="R87" s="10"/>
      <c r="S87" s="10"/>
      <c r="T87" s="10"/>
      <c r="U87" s="10"/>
      <c r="W87" s="10"/>
      <c r="X87" s="15"/>
      <c r="AB87" s="17"/>
    </row>
    <row r="88" ht="12.45" hidden="1" spans="1:28">
      <c r="A88" s="166"/>
      <c r="B88" s="165"/>
      <c r="C88" s="102" t="s">
        <v>146</v>
      </c>
      <c r="D88" s="103" t="s">
        <v>147</v>
      </c>
      <c r="E88" s="72">
        <v>0.04</v>
      </c>
      <c r="F88" s="73">
        <v>2100</v>
      </c>
      <c r="G88" s="74">
        <f t="shared" ref="G88:G95" si="6">F88*14</f>
        <v>29400</v>
      </c>
      <c r="H88" s="79">
        <f t="shared" si="2"/>
        <v>35200</v>
      </c>
      <c r="I88" s="131">
        <f t="shared" si="3"/>
        <v>36666.67</v>
      </c>
      <c r="J88" s="86">
        <f t="shared" si="5"/>
        <v>44000</v>
      </c>
      <c r="K88" s="201" t="s">
        <v>106</v>
      </c>
      <c r="L88" s="201" t="s">
        <v>106</v>
      </c>
      <c r="M88" s="201" t="s">
        <v>80</v>
      </c>
      <c r="N88" s="201" t="s">
        <v>80</v>
      </c>
      <c r="O88" s="201" t="s">
        <v>80</v>
      </c>
      <c r="P88" s="208"/>
      <c r="Q88" s="10"/>
      <c r="R88" s="10"/>
      <c r="S88" s="10"/>
      <c r="T88" s="10"/>
      <c r="U88" s="10"/>
      <c r="W88" s="10"/>
      <c r="X88" s="15"/>
      <c r="AB88" s="17"/>
    </row>
    <row r="89" ht="12.45" hidden="1" spans="1:28">
      <c r="A89" s="166"/>
      <c r="B89" s="165"/>
      <c r="C89" s="102" t="s">
        <v>146</v>
      </c>
      <c r="D89" s="103" t="s">
        <v>150</v>
      </c>
      <c r="E89" s="72">
        <v>0.04</v>
      </c>
      <c r="F89" s="73">
        <v>3100</v>
      </c>
      <c r="G89" s="74">
        <f t="shared" si="6"/>
        <v>43400</v>
      </c>
      <c r="H89" s="79">
        <f t="shared" si="2"/>
        <v>52400</v>
      </c>
      <c r="I89" s="131">
        <f t="shared" si="3"/>
        <v>54583.33</v>
      </c>
      <c r="J89" s="86">
        <f t="shared" si="5"/>
        <v>65500</v>
      </c>
      <c r="K89" s="201" t="s">
        <v>80</v>
      </c>
      <c r="L89" s="201" t="s">
        <v>80</v>
      </c>
      <c r="M89" s="201" t="s">
        <v>106</v>
      </c>
      <c r="N89" s="201" t="s">
        <v>77</v>
      </c>
      <c r="O89" s="201" t="s">
        <v>77</v>
      </c>
      <c r="P89" s="208"/>
      <c r="Q89" s="10"/>
      <c r="R89" s="10"/>
      <c r="S89" s="10"/>
      <c r="T89" s="10"/>
      <c r="U89" s="10"/>
      <c r="W89" s="10"/>
      <c r="X89" s="15"/>
      <c r="AB89" s="17"/>
    </row>
    <row r="90" ht="12.45" hidden="1" spans="1:28">
      <c r="A90" s="166"/>
      <c r="B90" s="165"/>
      <c r="C90" s="102" t="s">
        <v>269</v>
      </c>
      <c r="D90" s="103" t="s">
        <v>153</v>
      </c>
      <c r="E90" s="72">
        <v>0.04</v>
      </c>
      <c r="F90" s="73">
        <v>14081</v>
      </c>
      <c r="G90" s="74">
        <f t="shared" si="6"/>
        <v>197134</v>
      </c>
      <c r="H90" s="79">
        <f t="shared" si="2"/>
        <v>232000</v>
      </c>
      <c r="I90" s="131">
        <f t="shared" si="3"/>
        <v>241666.67</v>
      </c>
      <c r="J90" s="86">
        <f>MROUND((((G90*1.1)*1.14)*1.2),500)-6500</f>
        <v>290000</v>
      </c>
      <c r="K90" s="201" t="s">
        <v>80</v>
      </c>
      <c r="L90" s="201" t="s">
        <v>80</v>
      </c>
      <c r="M90" s="201" t="s">
        <v>80</v>
      </c>
      <c r="N90" s="201" t="s">
        <v>80</v>
      </c>
      <c r="O90" s="201" t="s">
        <v>77</v>
      </c>
      <c r="P90" s="10"/>
      <c r="Q90" s="10"/>
      <c r="R90" s="10"/>
      <c r="S90" s="10"/>
      <c r="T90" s="10"/>
      <c r="U90" s="10"/>
      <c r="W90" s="10"/>
      <c r="X90" s="15"/>
      <c r="AB90" s="17"/>
    </row>
    <row r="91" ht="14.45" hidden="1" customHeight="1" spans="1:28">
      <c r="A91" s="166"/>
      <c r="B91" s="165"/>
      <c r="C91" s="102" t="s">
        <v>154</v>
      </c>
      <c r="D91" s="103" t="s">
        <v>155</v>
      </c>
      <c r="E91" s="72">
        <v>0.04</v>
      </c>
      <c r="F91" s="73">
        <f>50*35</f>
        <v>1750</v>
      </c>
      <c r="G91" s="74">
        <f t="shared" si="6"/>
        <v>24500</v>
      </c>
      <c r="H91" s="79">
        <f t="shared" si="2"/>
        <v>29600</v>
      </c>
      <c r="I91" s="131">
        <f t="shared" si="3"/>
        <v>30833.33</v>
      </c>
      <c r="J91" s="86">
        <f t="shared" si="5"/>
        <v>37000</v>
      </c>
      <c r="K91" s="201" t="s">
        <v>106</v>
      </c>
      <c r="L91" s="201" t="s">
        <v>106</v>
      </c>
      <c r="M91" s="201" t="s">
        <v>80</v>
      </c>
      <c r="N91" s="201" t="s">
        <v>80</v>
      </c>
      <c r="O91" s="201" t="s">
        <v>80</v>
      </c>
      <c r="P91" s="10"/>
      <c r="Q91" s="10"/>
      <c r="R91" s="10"/>
      <c r="S91" s="10"/>
      <c r="T91" s="10"/>
      <c r="U91" s="10"/>
      <c r="W91" s="10"/>
      <c r="X91" s="15"/>
      <c r="AB91" s="17"/>
    </row>
    <row r="92" ht="24.85" hidden="1" spans="1:28">
      <c r="A92" s="166"/>
      <c r="B92" s="165"/>
      <c r="C92" s="102" t="s">
        <v>154</v>
      </c>
      <c r="D92" s="103" t="s">
        <v>157</v>
      </c>
      <c r="E92" s="72">
        <v>0.04</v>
      </c>
      <c r="F92" s="73">
        <f>51*50</f>
        <v>2550</v>
      </c>
      <c r="G92" s="74">
        <f t="shared" si="6"/>
        <v>35700</v>
      </c>
      <c r="H92" s="79">
        <f t="shared" si="2"/>
        <v>42800</v>
      </c>
      <c r="I92" s="131">
        <f t="shared" si="3"/>
        <v>44583.33</v>
      </c>
      <c r="J92" s="86">
        <f t="shared" si="5"/>
        <v>53500</v>
      </c>
      <c r="K92" s="201" t="s">
        <v>80</v>
      </c>
      <c r="L92" s="201" t="s">
        <v>80</v>
      </c>
      <c r="M92" s="201" t="s">
        <v>106</v>
      </c>
      <c r="N92" s="201" t="s">
        <v>77</v>
      </c>
      <c r="O92" s="201" t="s">
        <v>77</v>
      </c>
      <c r="P92" s="208"/>
      <c r="Q92" s="10"/>
      <c r="R92" s="10"/>
      <c r="S92" s="10"/>
      <c r="T92" s="10"/>
      <c r="U92" s="10"/>
      <c r="W92" s="10"/>
      <c r="X92" s="15"/>
      <c r="AB92" s="17"/>
    </row>
    <row r="93" ht="24.85" hidden="1" spans="1:28">
      <c r="A93" s="166"/>
      <c r="B93" s="165"/>
      <c r="C93" s="102" t="s">
        <v>158</v>
      </c>
      <c r="D93" s="103" t="s">
        <v>102</v>
      </c>
      <c r="E93" s="72">
        <v>0.04</v>
      </c>
      <c r="F93" s="73">
        <v>350</v>
      </c>
      <c r="G93" s="74">
        <f t="shared" si="6"/>
        <v>4900</v>
      </c>
      <c r="H93" s="79">
        <f t="shared" si="2"/>
        <v>6000</v>
      </c>
      <c r="I93" s="131">
        <f t="shared" si="3"/>
        <v>6250</v>
      </c>
      <c r="J93" s="86">
        <f t="shared" si="5"/>
        <v>7500</v>
      </c>
      <c r="K93" s="201" t="s">
        <v>80</v>
      </c>
      <c r="L93" s="201" t="s">
        <v>80</v>
      </c>
      <c r="M93" s="201" t="s">
        <v>80</v>
      </c>
      <c r="N93" s="201" t="s">
        <v>115</v>
      </c>
      <c r="O93" s="201" t="s">
        <v>115</v>
      </c>
      <c r="P93" s="208"/>
      <c r="Q93" s="10"/>
      <c r="R93" s="10"/>
      <c r="S93" s="10"/>
      <c r="T93" s="10"/>
      <c r="U93" s="10"/>
      <c r="W93" s="10"/>
      <c r="X93" s="15"/>
      <c r="AB93" s="17"/>
    </row>
    <row r="94" ht="12.45" hidden="1" spans="1:28">
      <c r="A94" s="166"/>
      <c r="B94" s="165"/>
      <c r="C94" s="102" t="s">
        <v>160</v>
      </c>
      <c r="D94" s="103" t="s">
        <v>270</v>
      </c>
      <c r="E94" s="72">
        <v>0.04</v>
      </c>
      <c r="F94" s="73">
        <v>1000</v>
      </c>
      <c r="G94" s="74">
        <f t="shared" si="6"/>
        <v>14000</v>
      </c>
      <c r="H94" s="169">
        <f t="shared" si="2"/>
        <v>16800</v>
      </c>
      <c r="I94" s="131">
        <f t="shared" si="3"/>
        <v>17500</v>
      </c>
      <c r="J94" s="95">
        <f t="shared" si="5"/>
        <v>21000</v>
      </c>
      <c r="K94" s="201" t="s">
        <v>80</v>
      </c>
      <c r="L94" s="201" t="s">
        <v>80</v>
      </c>
      <c r="M94" s="201" t="s">
        <v>106</v>
      </c>
      <c r="N94" s="201" t="s">
        <v>106</v>
      </c>
      <c r="O94" s="201" t="s">
        <v>106</v>
      </c>
      <c r="P94" s="209"/>
      <c r="Q94" s="10"/>
      <c r="R94" s="10"/>
      <c r="S94" s="10"/>
      <c r="T94" s="10"/>
      <c r="U94" s="10"/>
      <c r="W94" s="10"/>
      <c r="X94" s="15"/>
      <c r="AB94" s="17"/>
    </row>
    <row r="95" ht="24.85" hidden="1" spans="1:28">
      <c r="A95" s="166"/>
      <c r="B95" s="165"/>
      <c r="C95" s="102" t="s">
        <v>162</v>
      </c>
      <c r="D95" s="103" t="s">
        <v>163</v>
      </c>
      <c r="E95" s="72">
        <v>0.04</v>
      </c>
      <c r="F95" s="73">
        <f>35*10</f>
        <v>350</v>
      </c>
      <c r="G95" s="74">
        <f t="shared" si="6"/>
        <v>4900</v>
      </c>
      <c r="H95" s="79">
        <f t="shared" si="2"/>
        <v>6000</v>
      </c>
      <c r="I95" s="131">
        <f t="shared" si="3"/>
        <v>6250</v>
      </c>
      <c r="J95" s="86">
        <f t="shared" si="5"/>
        <v>7500</v>
      </c>
      <c r="K95" s="201" t="s">
        <v>106</v>
      </c>
      <c r="L95" s="201" t="s">
        <v>106</v>
      </c>
      <c r="M95" s="201" t="s">
        <v>80</v>
      </c>
      <c r="N95" s="201" t="s">
        <v>80</v>
      </c>
      <c r="O95" s="201" t="s">
        <v>80</v>
      </c>
      <c r="P95" s="209"/>
      <c r="Q95" s="10"/>
      <c r="R95" s="10"/>
      <c r="S95" s="10"/>
      <c r="T95" s="10"/>
      <c r="U95" s="10"/>
      <c r="W95" s="10"/>
      <c r="X95" s="15"/>
      <c r="AB95" s="17"/>
    </row>
    <row r="96" ht="24.85" hidden="1" spans="1:28">
      <c r="A96" s="166"/>
      <c r="B96" s="165"/>
      <c r="C96" s="102" t="s">
        <v>162</v>
      </c>
      <c r="D96" s="103" t="s">
        <v>165</v>
      </c>
      <c r="E96" s="72">
        <v>0.04</v>
      </c>
      <c r="F96" s="73">
        <f>51*10</f>
        <v>510</v>
      </c>
      <c r="G96" s="74">
        <f t="shared" ref="G96:G100" si="7">F96*14</f>
        <v>7140</v>
      </c>
      <c r="H96" s="79">
        <f t="shared" si="2"/>
        <v>8400</v>
      </c>
      <c r="I96" s="131">
        <f t="shared" si="3"/>
        <v>8750</v>
      </c>
      <c r="J96" s="86">
        <f t="shared" si="5"/>
        <v>10500</v>
      </c>
      <c r="K96" s="201" t="s">
        <v>80</v>
      </c>
      <c r="L96" s="201" t="s">
        <v>80</v>
      </c>
      <c r="M96" s="201" t="s">
        <v>106</v>
      </c>
      <c r="N96" s="201" t="s">
        <v>77</v>
      </c>
      <c r="O96" s="201" t="s">
        <v>77</v>
      </c>
      <c r="P96" s="10"/>
      <c r="Q96" s="10"/>
      <c r="R96" s="10"/>
      <c r="S96" s="10"/>
      <c r="T96" s="10"/>
      <c r="U96" s="10"/>
      <c r="W96" s="10"/>
      <c r="X96" s="15"/>
      <c r="AB96" s="17"/>
    </row>
    <row r="97" ht="13.5" hidden="1" customHeight="1" spans="1:28">
      <c r="A97" s="166"/>
      <c r="B97" s="166"/>
      <c r="C97" s="104" t="s">
        <v>166</v>
      </c>
      <c r="D97" s="103" t="s">
        <v>271</v>
      </c>
      <c r="E97" s="72">
        <v>0.04</v>
      </c>
      <c r="F97" s="73">
        <f>28*16</f>
        <v>448</v>
      </c>
      <c r="G97" s="74">
        <f t="shared" si="7"/>
        <v>6272</v>
      </c>
      <c r="H97" s="79">
        <f t="shared" si="2"/>
        <v>7600</v>
      </c>
      <c r="I97" s="131">
        <f t="shared" si="3"/>
        <v>7916.67</v>
      </c>
      <c r="J97" s="86">
        <f t="shared" si="5"/>
        <v>9500</v>
      </c>
      <c r="K97" s="201" t="s">
        <v>106</v>
      </c>
      <c r="L97" s="201" t="s">
        <v>106</v>
      </c>
      <c r="M97" s="201" t="s">
        <v>80</v>
      </c>
      <c r="N97" s="210" t="s">
        <v>80</v>
      </c>
      <c r="O97" s="210" t="s">
        <v>80</v>
      </c>
      <c r="P97" s="10"/>
      <c r="Q97" s="10"/>
      <c r="R97" s="10"/>
      <c r="S97" s="10"/>
      <c r="T97" s="10"/>
      <c r="U97" s="10"/>
      <c r="W97" s="10"/>
      <c r="X97" s="15"/>
      <c r="AB97" s="17"/>
    </row>
    <row r="98" ht="24.85" hidden="1" spans="1:28">
      <c r="A98" s="166"/>
      <c r="B98" s="166"/>
      <c r="C98" s="104" t="s">
        <v>168</v>
      </c>
      <c r="D98" s="103" t="s">
        <v>169</v>
      </c>
      <c r="E98" s="72">
        <v>0.04</v>
      </c>
      <c r="F98" s="73">
        <f>44*16</f>
        <v>704</v>
      </c>
      <c r="G98" s="74">
        <f t="shared" si="7"/>
        <v>9856</v>
      </c>
      <c r="H98" s="79">
        <f t="shared" si="2"/>
        <v>12000</v>
      </c>
      <c r="I98" s="131">
        <f t="shared" si="3"/>
        <v>12500</v>
      </c>
      <c r="J98" s="86">
        <f t="shared" si="5"/>
        <v>15000</v>
      </c>
      <c r="K98" s="210" t="s">
        <v>80</v>
      </c>
      <c r="L98" s="210" t="s">
        <v>80</v>
      </c>
      <c r="M98" s="201" t="s">
        <v>106</v>
      </c>
      <c r="N98" s="201" t="s">
        <v>77</v>
      </c>
      <c r="O98" s="201" t="s">
        <v>77</v>
      </c>
      <c r="P98" s="10"/>
      <c r="Q98" s="10"/>
      <c r="R98" s="10"/>
      <c r="S98" s="10"/>
      <c r="T98" s="10"/>
      <c r="U98" s="10"/>
      <c r="W98" s="10"/>
      <c r="X98" s="15"/>
      <c r="AB98" s="17"/>
    </row>
    <row r="99" ht="12.45" hidden="1" spans="1:28">
      <c r="A99" s="166"/>
      <c r="B99" s="166"/>
      <c r="C99" s="104" t="s">
        <v>170</v>
      </c>
      <c r="D99" s="103" t="s">
        <v>171</v>
      </c>
      <c r="E99" s="72">
        <v>0.04</v>
      </c>
      <c r="F99" s="73">
        <f>30*28</f>
        <v>840</v>
      </c>
      <c r="G99" s="74">
        <f t="shared" si="7"/>
        <v>11760</v>
      </c>
      <c r="H99" s="79">
        <f t="shared" si="2"/>
        <v>14000</v>
      </c>
      <c r="I99" s="131">
        <f t="shared" si="3"/>
        <v>14583.33</v>
      </c>
      <c r="J99" s="86">
        <f t="shared" si="5"/>
        <v>17500</v>
      </c>
      <c r="K99" s="201" t="s">
        <v>106</v>
      </c>
      <c r="L99" s="201" t="s">
        <v>106</v>
      </c>
      <c r="M99" s="201" t="s">
        <v>80</v>
      </c>
      <c r="N99" s="210" t="s">
        <v>80</v>
      </c>
      <c r="O99" s="210" t="s">
        <v>80</v>
      </c>
      <c r="P99" s="10"/>
      <c r="Q99" s="10"/>
      <c r="R99" s="10"/>
      <c r="S99" s="10"/>
      <c r="T99" s="10"/>
      <c r="U99" s="10"/>
      <c r="W99" s="10"/>
      <c r="X99" s="15"/>
      <c r="AB99" s="17"/>
    </row>
    <row r="100" s="2" customFormat="1" ht="12.45" hidden="1" spans="1:16">
      <c r="A100" s="170"/>
      <c r="B100" s="170"/>
      <c r="C100" s="171" t="s">
        <v>172</v>
      </c>
      <c r="D100" s="103" t="s">
        <v>272</v>
      </c>
      <c r="E100" s="72">
        <v>0.04</v>
      </c>
      <c r="F100" s="73">
        <f>30*44</f>
        <v>1320</v>
      </c>
      <c r="G100" s="74">
        <f t="shared" si="7"/>
        <v>18480</v>
      </c>
      <c r="H100" s="79">
        <f t="shared" si="2"/>
        <v>22400</v>
      </c>
      <c r="I100" s="131">
        <f t="shared" si="3"/>
        <v>23333.33</v>
      </c>
      <c r="J100" s="86">
        <f t="shared" si="5"/>
        <v>28000</v>
      </c>
      <c r="K100" s="201" t="s">
        <v>80</v>
      </c>
      <c r="L100" s="201" t="s">
        <v>80</v>
      </c>
      <c r="M100" s="201" t="s">
        <v>106</v>
      </c>
      <c r="N100" s="201" t="s">
        <v>77</v>
      </c>
      <c r="O100" s="201" t="s">
        <v>77</v>
      </c>
      <c r="P100" s="206"/>
    </row>
    <row r="101" ht="24.85" hidden="1" spans="1:28">
      <c r="A101" s="166"/>
      <c r="B101" s="166"/>
      <c r="C101" s="104" t="s">
        <v>174</v>
      </c>
      <c r="D101" s="103" t="s">
        <v>175</v>
      </c>
      <c r="E101" s="106">
        <v>0.04</v>
      </c>
      <c r="F101" s="107">
        <v>0</v>
      </c>
      <c r="G101" s="108">
        <v>0</v>
      </c>
      <c r="H101" s="169">
        <v>0</v>
      </c>
      <c r="I101" s="131">
        <v>0</v>
      </c>
      <c r="J101" s="86">
        <f t="shared" si="5"/>
        <v>0</v>
      </c>
      <c r="K101" s="210" t="s">
        <v>80</v>
      </c>
      <c r="L101" s="210" t="s">
        <v>80</v>
      </c>
      <c r="M101" s="210" t="s">
        <v>80</v>
      </c>
      <c r="N101" s="201" t="s">
        <v>106</v>
      </c>
      <c r="O101" s="210" t="s">
        <v>106</v>
      </c>
      <c r="P101" s="211"/>
      <c r="Q101" s="212"/>
      <c r="R101" s="212"/>
      <c r="S101" s="10"/>
      <c r="T101" s="10"/>
      <c r="U101" s="10"/>
      <c r="W101" s="10"/>
      <c r="X101" s="15"/>
      <c r="AB101" s="17"/>
    </row>
    <row r="102" ht="12.45" hidden="1" spans="1:28">
      <c r="A102" s="166"/>
      <c r="B102" s="166"/>
      <c r="C102" s="104" t="s">
        <v>177</v>
      </c>
      <c r="D102" s="103" t="s">
        <v>178</v>
      </c>
      <c r="E102" s="72">
        <v>0.04</v>
      </c>
      <c r="F102" s="73">
        <v>-350</v>
      </c>
      <c r="G102" s="74">
        <f>F102*14</f>
        <v>-4900</v>
      </c>
      <c r="H102" s="79">
        <f t="shared" si="2"/>
        <v>-3600</v>
      </c>
      <c r="I102" s="131">
        <f t="shared" si="3"/>
        <v>-3750</v>
      </c>
      <c r="J102" s="86">
        <f>MROUND((G102-(G102*10%)*1.2),-500)</f>
        <v>-4500</v>
      </c>
      <c r="K102" s="201" t="s">
        <v>80</v>
      </c>
      <c r="L102" s="201" t="s">
        <v>106</v>
      </c>
      <c r="M102" s="201" t="s">
        <v>106</v>
      </c>
      <c r="N102" s="201" t="s">
        <v>106</v>
      </c>
      <c r="O102" s="210" t="s">
        <v>106</v>
      </c>
      <c r="P102" s="212"/>
      <c r="Q102" s="212"/>
      <c r="R102" s="212"/>
      <c r="S102" s="10"/>
      <c r="T102" s="10"/>
      <c r="U102" s="10"/>
      <c r="W102" s="10"/>
      <c r="X102" s="15"/>
      <c r="AB102" s="17"/>
    </row>
    <row r="103" ht="12.45" hidden="1" spans="1:28">
      <c r="A103" s="166"/>
      <c r="B103" s="166"/>
      <c r="C103" s="104" t="s">
        <v>179</v>
      </c>
      <c r="D103" s="103" t="s">
        <v>273</v>
      </c>
      <c r="E103" s="72">
        <v>0.04</v>
      </c>
      <c r="F103" s="73">
        <v>-2228</v>
      </c>
      <c r="G103" s="74">
        <f>F103*14</f>
        <v>-31192</v>
      </c>
      <c r="H103" s="79">
        <f t="shared" si="2"/>
        <v>-22000</v>
      </c>
      <c r="I103" s="131">
        <f t="shared" si="3"/>
        <v>-22916.67</v>
      </c>
      <c r="J103" s="86">
        <f>MROUND((G103-(G103*10%)*1.2),-500)</f>
        <v>-27500</v>
      </c>
      <c r="K103" s="210" t="s">
        <v>80</v>
      </c>
      <c r="L103" s="210" t="s">
        <v>80</v>
      </c>
      <c r="M103" s="210" t="s">
        <v>80</v>
      </c>
      <c r="N103" s="210" t="s">
        <v>106</v>
      </c>
      <c r="O103" s="210" t="s">
        <v>106</v>
      </c>
      <c r="P103" s="212"/>
      <c r="Q103" s="212"/>
      <c r="R103" s="212"/>
      <c r="S103" s="10"/>
      <c r="T103" s="10"/>
      <c r="U103" s="10"/>
      <c r="W103" s="10"/>
      <c r="X103" s="15"/>
      <c r="AB103" s="17"/>
    </row>
    <row r="104" ht="24.85" hidden="1" spans="1:28">
      <c r="A104" s="166"/>
      <c r="B104" s="166"/>
      <c r="C104" s="104" t="s">
        <v>181</v>
      </c>
      <c r="D104" s="103" t="s">
        <v>182</v>
      </c>
      <c r="E104" s="72">
        <v>0.04</v>
      </c>
      <c r="F104" s="73">
        <v>5000</v>
      </c>
      <c r="G104" s="74">
        <f>F104*14</f>
        <v>70000</v>
      </c>
      <c r="H104" s="79">
        <f t="shared" si="2"/>
        <v>84400</v>
      </c>
      <c r="I104" s="131">
        <f t="shared" si="3"/>
        <v>87916.67</v>
      </c>
      <c r="J104" s="86">
        <f t="shared" si="5"/>
        <v>105500</v>
      </c>
      <c r="K104" s="201" t="s">
        <v>77</v>
      </c>
      <c r="L104" s="201" t="s">
        <v>77</v>
      </c>
      <c r="M104" s="201" t="s">
        <v>80</v>
      </c>
      <c r="N104" s="201" t="s">
        <v>106</v>
      </c>
      <c r="O104" s="210" t="s">
        <v>106</v>
      </c>
      <c r="P104" s="212"/>
      <c r="Q104" s="212"/>
      <c r="R104" s="212"/>
      <c r="S104" s="10"/>
      <c r="T104" s="10"/>
      <c r="U104" s="10"/>
      <c r="W104" s="10"/>
      <c r="X104" s="15"/>
      <c r="AB104" s="17"/>
    </row>
    <row r="105" ht="24.85" hidden="1" spans="1:28">
      <c r="A105" s="166"/>
      <c r="B105" s="166"/>
      <c r="C105" s="104" t="s">
        <v>274</v>
      </c>
      <c r="D105" s="103" t="s">
        <v>275</v>
      </c>
      <c r="E105" s="72">
        <v>0.04</v>
      </c>
      <c r="F105" s="172"/>
      <c r="G105" s="173"/>
      <c r="H105" s="174"/>
      <c r="I105" s="213"/>
      <c r="J105" s="174"/>
      <c r="K105" s="201" t="s">
        <v>106</v>
      </c>
      <c r="L105" s="201" t="s">
        <v>106</v>
      </c>
      <c r="M105" s="201" t="s">
        <v>106</v>
      </c>
      <c r="N105" s="201" t="s">
        <v>106</v>
      </c>
      <c r="O105" s="201" t="s">
        <v>106</v>
      </c>
      <c r="P105" s="212"/>
      <c r="Q105" s="212"/>
      <c r="R105" s="212"/>
      <c r="S105" s="10"/>
      <c r="T105" s="10"/>
      <c r="U105" s="10"/>
      <c r="W105" s="10"/>
      <c r="X105" s="15"/>
      <c r="AB105" s="17"/>
    </row>
    <row r="106" hidden="1" spans="1:28">
      <c r="A106" s="175"/>
      <c r="B106" s="175"/>
      <c r="C106" s="176"/>
      <c r="D106" s="177"/>
      <c r="E106" s="178"/>
      <c r="F106" s="179"/>
      <c r="G106" s="180"/>
      <c r="H106" s="181"/>
      <c r="I106" s="14"/>
      <c r="J106" s="214"/>
      <c r="K106" s="215"/>
      <c r="L106" s="215"/>
      <c r="M106" s="216"/>
      <c r="N106" s="216"/>
      <c r="O106" s="216"/>
      <c r="P106" s="212"/>
      <c r="Q106" s="212"/>
      <c r="R106" s="212"/>
      <c r="S106" s="10"/>
      <c r="T106" s="10"/>
      <c r="U106" s="10"/>
      <c r="W106" s="10"/>
      <c r="X106" s="15"/>
      <c r="AB106" s="17"/>
    </row>
    <row r="107" s="2" customFormat="1" hidden="1" spans="1:28">
      <c r="A107" s="182"/>
      <c r="B107" s="182"/>
      <c r="C107" s="183"/>
      <c r="D107" s="182"/>
      <c r="E107" s="182"/>
      <c r="F107" s="182"/>
      <c r="G107" s="182"/>
      <c r="H107" s="182"/>
      <c r="I107" s="182"/>
      <c r="J107" s="182"/>
      <c r="K107" s="183"/>
      <c r="L107" s="183"/>
      <c r="M107" s="183"/>
      <c r="N107" s="183"/>
      <c r="O107" s="183"/>
      <c r="P107" s="14"/>
      <c r="Q107" s="14"/>
      <c r="R107" s="14"/>
      <c r="S107" s="14"/>
      <c r="T107" s="14"/>
      <c r="U107" s="14"/>
      <c r="W107" s="14"/>
      <c r="X107" s="16"/>
      <c r="AB107" s="17"/>
    </row>
    <row r="108" s="30" customFormat="1" hidden="1" spans="1:15">
      <c r="A108" s="184"/>
      <c r="B108" s="185"/>
      <c r="C108" s="186"/>
      <c r="D108" s="187" t="s">
        <v>276</v>
      </c>
      <c r="E108" s="188" t="s">
        <v>277</v>
      </c>
      <c r="F108" s="188"/>
      <c r="G108" s="188"/>
      <c r="H108" s="189"/>
      <c r="I108" s="217"/>
      <c r="J108" s="217"/>
      <c r="K108" s="200"/>
      <c r="L108" s="200"/>
      <c r="M108" s="200"/>
      <c r="N108" s="200"/>
      <c r="O108" s="200"/>
    </row>
    <row r="109" s="30" customFormat="1" hidden="1" spans="1:15">
      <c r="A109" s="184"/>
      <c r="B109" s="185"/>
      <c r="C109" s="186"/>
      <c r="D109" s="188"/>
      <c r="E109" s="188" t="s">
        <v>278</v>
      </c>
      <c r="F109" s="188"/>
      <c r="G109" s="188"/>
      <c r="H109" s="189"/>
      <c r="I109" s="217"/>
      <c r="J109" s="182"/>
      <c r="K109" s="200"/>
      <c r="L109" s="200"/>
      <c r="M109" s="200"/>
      <c r="N109" s="200"/>
      <c r="O109" s="200"/>
    </row>
    <row r="110" s="30" customFormat="1" hidden="1" spans="1:15">
      <c r="A110" s="184"/>
      <c r="B110" s="185"/>
      <c r="C110" s="186"/>
      <c r="D110" s="188"/>
      <c r="E110" s="188" t="s">
        <v>279</v>
      </c>
      <c r="F110" s="188"/>
      <c r="G110" s="188"/>
      <c r="H110" s="189"/>
      <c r="I110" s="217"/>
      <c r="J110" s="182"/>
      <c r="K110" s="200"/>
      <c r="L110" s="200"/>
      <c r="M110" s="200"/>
      <c r="N110" s="200"/>
      <c r="O110" s="200"/>
    </row>
    <row r="111" s="30" customFormat="1" hidden="1" spans="1:15">
      <c r="A111" s="184"/>
      <c r="B111" s="185"/>
      <c r="C111" s="186"/>
      <c r="D111" s="188"/>
      <c r="E111" s="188" t="s">
        <v>280</v>
      </c>
      <c r="F111" s="188"/>
      <c r="G111" s="188"/>
      <c r="H111" s="36"/>
      <c r="I111" s="182"/>
      <c r="J111" s="182"/>
      <c r="K111" s="200"/>
      <c r="L111" s="200"/>
      <c r="M111" s="200"/>
      <c r="N111" s="200"/>
      <c r="O111" s="200"/>
    </row>
    <row r="112" s="30" customFormat="1" hidden="1" spans="1:15">
      <c r="A112" s="184"/>
      <c r="B112" s="185"/>
      <c r="C112" s="186"/>
      <c r="D112" s="188"/>
      <c r="E112" s="188" t="s">
        <v>281</v>
      </c>
      <c r="F112" s="188"/>
      <c r="G112" s="188"/>
      <c r="H112" s="36"/>
      <c r="I112" s="182"/>
      <c r="J112" s="182"/>
      <c r="K112" s="200"/>
      <c r="L112" s="200"/>
      <c r="M112" s="200"/>
      <c r="N112" s="200"/>
      <c r="O112" s="200"/>
    </row>
    <row r="113" s="30" customFormat="1" hidden="1" spans="1:15">
      <c r="A113" s="184"/>
      <c r="B113" s="185"/>
      <c r="C113" s="186"/>
      <c r="D113" s="188"/>
      <c r="E113" s="188"/>
      <c r="F113" s="188"/>
      <c r="G113" s="188"/>
      <c r="H113" s="36"/>
      <c r="I113" s="182"/>
      <c r="J113" s="182"/>
      <c r="K113" s="200"/>
      <c r="L113" s="200"/>
      <c r="M113" s="200"/>
      <c r="N113" s="200"/>
      <c r="O113" s="200"/>
    </row>
    <row r="114" s="30" customFormat="1" hidden="1" spans="1:15">
      <c r="A114" s="184"/>
      <c r="B114" s="185"/>
      <c r="C114" s="186"/>
      <c r="D114" s="188"/>
      <c r="E114" s="188"/>
      <c r="F114" s="188"/>
      <c r="G114" s="188"/>
      <c r="H114" s="36"/>
      <c r="I114" s="182"/>
      <c r="J114" s="182"/>
      <c r="K114" s="200"/>
      <c r="L114" s="200"/>
      <c r="M114" s="200"/>
      <c r="N114" s="200"/>
      <c r="O114" s="200"/>
    </row>
    <row r="115" s="30" customFormat="1" hidden="1" spans="1:15">
      <c r="A115" s="184"/>
      <c r="B115" s="185"/>
      <c r="C115" s="186"/>
      <c r="D115" s="190" t="s">
        <v>282</v>
      </c>
      <c r="E115" s="42"/>
      <c r="F115" s="42"/>
      <c r="G115" s="42"/>
      <c r="H115" s="36"/>
      <c r="I115" s="182"/>
      <c r="J115" s="182"/>
      <c r="K115" s="200"/>
      <c r="L115" s="200"/>
      <c r="M115" s="200"/>
      <c r="N115" s="200"/>
      <c r="O115" s="200"/>
    </row>
    <row r="116" s="30" customFormat="1" hidden="1" spans="1:15">
      <c r="A116" s="184"/>
      <c r="B116" s="185"/>
      <c r="C116" s="186"/>
      <c r="D116" s="35" t="s">
        <v>283</v>
      </c>
      <c r="E116" s="42"/>
      <c r="F116" s="42"/>
      <c r="G116" s="42"/>
      <c r="H116" s="36"/>
      <c r="I116" s="182"/>
      <c r="J116" s="182"/>
      <c r="K116" s="200"/>
      <c r="L116" s="200"/>
      <c r="M116" s="200"/>
      <c r="N116" s="200"/>
      <c r="O116" s="200"/>
    </row>
    <row r="117" s="30" customFormat="1" hidden="1" spans="1:15">
      <c r="A117" s="184"/>
      <c r="B117" s="185"/>
      <c r="C117" s="186"/>
      <c r="D117" s="35" t="s">
        <v>284</v>
      </c>
      <c r="E117" s="42"/>
      <c r="F117" s="42"/>
      <c r="G117" s="42"/>
      <c r="H117" s="36"/>
      <c r="I117" s="182"/>
      <c r="J117" s="182"/>
      <c r="K117" s="200"/>
      <c r="L117" s="200"/>
      <c r="M117" s="200"/>
      <c r="N117" s="200"/>
      <c r="O117" s="200"/>
    </row>
    <row r="118" s="30" customFormat="1" hidden="1" spans="1:15">
      <c r="A118" s="184"/>
      <c r="B118" s="185"/>
      <c r="C118" s="186"/>
      <c r="D118" s="35"/>
      <c r="E118" s="42"/>
      <c r="F118" s="42"/>
      <c r="G118" s="42"/>
      <c r="H118" s="36"/>
      <c r="I118" s="182"/>
      <c r="J118" s="182"/>
      <c r="K118" s="200"/>
      <c r="L118" s="200"/>
      <c r="M118" s="200"/>
      <c r="N118" s="200"/>
      <c r="O118" s="200"/>
    </row>
    <row r="119" s="30" customFormat="1" hidden="1" spans="1:15">
      <c r="A119" s="184"/>
      <c r="B119" s="185"/>
      <c r="C119" s="186"/>
      <c r="D119" s="35"/>
      <c r="E119" s="42"/>
      <c r="F119" s="42"/>
      <c r="G119" s="42"/>
      <c r="H119" s="36"/>
      <c r="I119" s="182"/>
      <c r="J119" s="182"/>
      <c r="K119" s="200"/>
      <c r="L119" s="200"/>
      <c r="M119" s="200"/>
      <c r="N119" s="200"/>
      <c r="O119" s="200"/>
    </row>
    <row r="120" s="30" customFormat="1" hidden="1" spans="1:15">
      <c r="A120" s="184"/>
      <c r="B120" s="185"/>
      <c r="C120" s="186"/>
      <c r="D120" s="35"/>
      <c r="E120" s="42"/>
      <c r="F120" s="42"/>
      <c r="G120" s="42"/>
      <c r="H120" s="36"/>
      <c r="I120" s="182"/>
      <c r="J120" s="182"/>
      <c r="K120" s="200"/>
      <c r="L120" s="200"/>
      <c r="M120" s="200"/>
      <c r="N120" s="200"/>
      <c r="O120" s="200"/>
    </row>
    <row r="121" s="30" customFormat="1" hidden="1" spans="1:15">
      <c r="A121" s="184"/>
      <c r="B121" s="185"/>
      <c r="C121" s="186"/>
      <c r="D121" s="35"/>
      <c r="E121" s="42"/>
      <c r="F121" s="42"/>
      <c r="G121" s="42"/>
      <c r="H121" s="36"/>
      <c r="I121" s="182"/>
      <c r="J121" s="182"/>
      <c r="K121" s="200"/>
      <c r="L121" s="200"/>
      <c r="M121" s="200"/>
      <c r="N121" s="200"/>
      <c r="O121" s="200"/>
    </row>
    <row r="122" s="30" customFormat="1" hidden="1" spans="1:15">
      <c r="A122" s="184"/>
      <c r="B122" s="185"/>
      <c r="C122" s="186"/>
      <c r="D122" s="35"/>
      <c r="E122" s="42"/>
      <c r="F122" s="42"/>
      <c r="G122" s="42"/>
      <c r="H122" s="36"/>
      <c r="I122" s="182"/>
      <c r="J122" s="182"/>
      <c r="K122" s="200"/>
      <c r="L122" s="200"/>
      <c r="M122" s="200"/>
      <c r="N122" s="200"/>
      <c r="O122" s="200"/>
    </row>
    <row r="123" s="30" customFormat="1" hidden="1" spans="1:15">
      <c r="A123" s="191"/>
      <c r="B123" s="185"/>
      <c r="C123" s="186"/>
      <c r="D123" s="192"/>
      <c r="E123" s="193"/>
      <c r="F123" s="193"/>
      <c r="G123" s="193"/>
      <c r="H123" s="194"/>
      <c r="I123" s="119"/>
      <c r="J123" s="218"/>
      <c r="K123" s="200"/>
      <c r="L123" s="200"/>
      <c r="M123" s="200"/>
      <c r="N123" s="200"/>
      <c r="O123" s="200"/>
    </row>
    <row r="124" s="30" customFormat="1" hidden="1" spans="1:15">
      <c r="A124" s="191"/>
      <c r="B124" s="185"/>
      <c r="C124" s="186"/>
      <c r="D124" s="195" t="s">
        <v>285</v>
      </c>
      <c r="E124" s="196"/>
      <c r="F124" s="196"/>
      <c r="G124" s="196"/>
      <c r="H124" s="196"/>
      <c r="I124" s="194" t="s">
        <v>286</v>
      </c>
      <c r="J124" s="200"/>
      <c r="K124" s="200"/>
      <c r="L124" s="200"/>
      <c r="M124" s="200"/>
      <c r="N124" s="200"/>
      <c r="O124" s="200"/>
    </row>
    <row r="125" s="30" customFormat="1" hidden="1" spans="1:15">
      <c r="A125" s="191"/>
      <c r="B125" s="185"/>
      <c r="C125" s="186"/>
      <c r="D125" s="195"/>
      <c r="E125" s="197"/>
      <c r="F125" s="197"/>
      <c r="G125" s="197"/>
      <c r="H125" s="197"/>
      <c r="I125" s="194"/>
      <c r="J125" s="200"/>
      <c r="K125" s="200"/>
      <c r="L125" s="200"/>
      <c r="M125" s="200"/>
      <c r="N125" s="200"/>
      <c r="O125" s="200"/>
    </row>
    <row r="126" s="30" customFormat="1" hidden="1" spans="1:15">
      <c r="A126" s="191"/>
      <c r="B126" s="185"/>
      <c r="C126" s="186"/>
      <c r="D126" s="192"/>
      <c r="E126" s="193"/>
      <c r="F126" s="193"/>
      <c r="G126" s="193"/>
      <c r="H126" s="193"/>
      <c r="I126" s="194"/>
      <c r="J126" s="218"/>
      <c r="K126" s="200"/>
      <c r="L126" s="200"/>
      <c r="M126" s="200"/>
      <c r="N126" s="200"/>
      <c r="O126" s="200"/>
    </row>
    <row r="127" s="30" customFormat="1" hidden="1" spans="1:15">
      <c r="A127" s="184"/>
      <c r="B127" s="185"/>
      <c r="C127" s="186"/>
      <c r="D127" s="192" t="s">
        <v>287</v>
      </c>
      <c r="E127" s="196"/>
      <c r="F127" s="196"/>
      <c r="G127" s="196"/>
      <c r="H127" s="196"/>
      <c r="I127" s="194" t="s">
        <v>288</v>
      </c>
      <c r="J127" s="182"/>
      <c r="K127" s="200"/>
      <c r="L127" s="200"/>
      <c r="M127" s="200"/>
      <c r="N127" s="200"/>
      <c r="O127" s="200"/>
    </row>
    <row r="128" s="30" customFormat="1" hidden="1" spans="1:15">
      <c r="A128" s="198"/>
      <c r="B128" s="185"/>
      <c r="C128" s="186"/>
      <c r="D128" s="199"/>
      <c r="E128" s="200"/>
      <c r="F128" s="200"/>
      <c r="G128" s="200"/>
      <c r="H128" s="200"/>
      <c r="I128" s="194"/>
      <c r="J128" s="218"/>
      <c r="K128" s="200"/>
      <c r="L128" s="200"/>
      <c r="M128" s="200"/>
      <c r="N128" s="200"/>
      <c r="O128" s="200"/>
    </row>
    <row r="129" s="30" customFormat="1" hidden="1" spans="1:15">
      <c r="A129" s="198"/>
      <c r="B129" s="185"/>
      <c r="C129" s="186"/>
      <c r="D129" s="199"/>
      <c r="E129" s="200"/>
      <c r="F129" s="200"/>
      <c r="G129" s="200"/>
      <c r="H129" s="200"/>
      <c r="I129" s="194"/>
      <c r="J129" s="218"/>
      <c r="K129" s="200"/>
      <c r="L129" s="200"/>
      <c r="M129" s="200"/>
      <c r="N129" s="200"/>
      <c r="O129" s="200"/>
    </row>
    <row r="130" s="30" customFormat="1" hidden="1" spans="1:15">
      <c r="A130" s="184"/>
      <c r="B130" s="185"/>
      <c r="C130" s="186"/>
      <c r="D130" s="192" t="s">
        <v>289</v>
      </c>
      <c r="E130" s="196"/>
      <c r="F130" s="196"/>
      <c r="G130" s="196"/>
      <c r="H130" s="196"/>
      <c r="I130" s="194" t="s">
        <v>290</v>
      </c>
      <c r="J130" s="182"/>
      <c r="K130" s="200"/>
      <c r="L130" s="200"/>
      <c r="M130" s="200"/>
      <c r="N130" s="200"/>
      <c r="O130" s="200"/>
    </row>
    <row r="131" s="30" customFormat="1" hidden="1" spans="1:15">
      <c r="A131" s="219"/>
      <c r="B131" s="192"/>
      <c r="C131" s="220"/>
      <c r="D131" s="193"/>
      <c r="E131" s="194"/>
      <c r="F131" s="194"/>
      <c r="G131" s="194"/>
      <c r="H131" s="119"/>
      <c r="I131" s="218"/>
      <c r="J131" s="218"/>
      <c r="K131" s="200"/>
      <c r="L131" s="200"/>
      <c r="M131" s="200"/>
      <c r="N131" s="200"/>
      <c r="O131" s="200"/>
    </row>
    <row r="132" hidden="1"/>
  </sheetData>
  <mergeCells count="37">
    <mergeCell ref="K21:L21"/>
    <mergeCell ref="N21:O21"/>
    <mergeCell ref="K22:O22"/>
    <mergeCell ref="K23:O23"/>
    <mergeCell ref="K24:L24"/>
    <mergeCell ref="N24:O24"/>
    <mergeCell ref="K25:L25"/>
    <mergeCell ref="N25:O25"/>
    <mergeCell ref="K26:L26"/>
    <mergeCell ref="N26:O26"/>
    <mergeCell ref="K27:L27"/>
    <mergeCell ref="N27:O27"/>
    <mergeCell ref="K28:L28"/>
    <mergeCell ref="N28:O28"/>
    <mergeCell ref="K29:L29"/>
    <mergeCell ref="N29:O29"/>
    <mergeCell ref="K30:L30"/>
    <mergeCell ref="N30:O30"/>
    <mergeCell ref="K32:L32"/>
    <mergeCell ref="N32:O32"/>
    <mergeCell ref="K33:L33"/>
    <mergeCell ref="K34:L34"/>
    <mergeCell ref="N34:O34"/>
    <mergeCell ref="K35:O35"/>
    <mergeCell ref="K36:L36"/>
    <mergeCell ref="N36:O36"/>
    <mergeCell ref="K37:L37"/>
    <mergeCell ref="N37:O37"/>
    <mergeCell ref="A10:A11"/>
    <mergeCell ref="B10:B11"/>
    <mergeCell ref="D10:D11"/>
    <mergeCell ref="E10:E11"/>
    <mergeCell ref="K10:K11"/>
    <mergeCell ref="L10:L11"/>
    <mergeCell ref="M10:M11"/>
    <mergeCell ref="N10:N11"/>
    <mergeCell ref="O10:O11"/>
  </mergeCells>
  <pageMargins left="0.7" right="0.7" top="0.75" bottom="0.75" header="0.3" footer="0.3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F35"/>
  <sheetViews>
    <sheetView topLeftCell="B1" workbookViewId="0">
      <selection activeCell="E11" sqref="E11"/>
    </sheetView>
  </sheetViews>
  <sheetFormatPr defaultColWidth="9" defaultRowHeight="11.55" outlineLevelCol="5"/>
  <cols>
    <col min="3" max="3" width="43.8543689320388" style="18" customWidth="1"/>
    <col min="4" max="4" width="9.57281553398058" style="19" customWidth="1"/>
    <col min="5" max="5" width="8.85436893203883" style="19"/>
    <col min="6" max="6" width="36.8543689320388" style="19" customWidth="1"/>
  </cols>
  <sheetData>
    <row r="3" ht="12" spans="3:6">
      <c r="C3" s="20"/>
      <c r="D3" s="21" t="s">
        <v>291</v>
      </c>
      <c r="E3" s="21" t="s">
        <v>292</v>
      </c>
      <c r="F3" s="21" t="s">
        <v>293</v>
      </c>
    </row>
    <row r="4" ht="12" spans="3:6">
      <c r="C4" s="22" t="s">
        <v>114</v>
      </c>
      <c r="D4" s="21">
        <v>13400</v>
      </c>
      <c r="E4" s="21">
        <v>13270</v>
      </c>
      <c r="F4" s="23"/>
    </row>
    <row r="5" ht="12" spans="3:6">
      <c r="C5" s="22" t="s">
        <v>294</v>
      </c>
      <c r="D5" s="21">
        <v>4000</v>
      </c>
      <c r="E5" s="21" t="s">
        <v>295</v>
      </c>
      <c r="F5" s="23"/>
    </row>
    <row r="6" ht="12" spans="3:6">
      <c r="C6" s="22" t="s">
        <v>296</v>
      </c>
      <c r="D6" s="21">
        <v>6700</v>
      </c>
      <c r="E6" s="21">
        <v>3266</v>
      </c>
      <c r="F6" s="21" t="s">
        <v>297</v>
      </c>
    </row>
    <row r="7" ht="12" spans="3:6">
      <c r="C7" s="22" t="s">
        <v>298</v>
      </c>
      <c r="D7" s="21">
        <v>6700</v>
      </c>
      <c r="E7" s="21" t="s">
        <v>295</v>
      </c>
      <c r="F7" s="21" t="s">
        <v>299</v>
      </c>
    </row>
    <row r="8" ht="12" spans="3:6">
      <c r="C8" s="22" t="s">
        <v>300</v>
      </c>
      <c r="D8" s="21">
        <v>26800</v>
      </c>
      <c r="E8" s="21">
        <v>14081</v>
      </c>
      <c r="F8" s="21"/>
    </row>
    <row r="9" ht="12" spans="3:6">
      <c r="C9" s="22" t="s">
        <v>301</v>
      </c>
      <c r="D9" s="21">
        <v>4000</v>
      </c>
      <c r="E9" s="21">
        <v>3571</v>
      </c>
      <c r="F9" s="21"/>
    </row>
    <row r="10" ht="12" spans="3:6">
      <c r="C10" s="22" t="s">
        <v>302</v>
      </c>
      <c r="D10" s="21">
        <v>3300</v>
      </c>
      <c r="E10" s="21">
        <v>0</v>
      </c>
      <c r="F10" s="21" t="s">
        <v>303</v>
      </c>
    </row>
    <row r="11" ht="12" spans="3:6">
      <c r="C11" s="22" t="s">
        <v>304</v>
      </c>
      <c r="D11" s="21">
        <v>3300</v>
      </c>
      <c r="E11" s="21">
        <v>0</v>
      </c>
      <c r="F11" s="24" t="s">
        <v>305</v>
      </c>
    </row>
    <row r="12" ht="12" spans="3:6">
      <c r="C12" s="22" t="s">
        <v>306</v>
      </c>
      <c r="D12" s="21">
        <v>2600</v>
      </c>
      <c r="E12" s="21">
        <v>1000</v>
      </c>
      <c r="F12" s="21"/>
    </row>
    <row r="13" ht="12" spans="3:6">
      <c r="C13" s="22" t="s">
        <v>307</v>
      </c>
      <c r="D13" s="21">
        <v>1500</v>
      </c>
      <c r="E13" s="21">
        <v>1800</v>
      </c>
      <c r="F13" s="24" t="s">
        <v>308</v>
      </c>
    </row>
    <row r="14" ht="12" spans="3:6">
      <c r="C14" s="22" t="s">
        <v>309</v>
      </c>
      <c r="D14" s="21">
        <v>10000</v>
      </c>
      <c r="E14" s="21">
        <v>2228</v>
      </c>
      <c r="F14" s="21"/>
    </row>
    <row r="15" ht="12" spans="3:6">
      <c r="C15" s="22" t="s">
        <v>310</v>
      </c>
      <c r="D15" s="21">
        <v>1500</v>
      </c>
      <c r="E15" s="21">
        <v>920</v>
      </c>
      <c r="F15" s="24" t="s">
        <v>311</v>
      </c>
    </row>
    <row r="16" ht="12" spans="3:6">
      <c r="C16" s="22" t="s">
        <v>312</v>
      </c>
      <c r="D16" s="21">
        <v>5000</v>
      </c>
      <c r="E16" s="21">
        <v>0</v>
      </c>
      <c r="F16" s="21" t="s">
        <v>313</v>
      </c>
    </row>
    <row r="17" ht="12" spans="3:6">
      <c r="C17" s="22" t="s">
        <v>314</v>
      </c>
      <c r="D17" s="21">
        <v>10000</v>
      </c>
      <c r="E17" s="23"/>
      <c r="F17" s="24" t="s">
        <v>315</v>
      </c>
    </row>
    <row r="18" ht="12" spans="3:6">
      <c r="C18" s="22" t="s">
        <v>316</v>
      </c>
      <c r="D18" s="21">
        <v>2000</v>
      </c>
      <c r="E18" s="21">
        <v>0</v>
      </c>
      <c r="F18" s="21" t="s">
        <v>317</v>
      </c>
    </row>
    <row r="19" ht="12" spans="3:6">
      <c r="C19" s="22" t="s">
        <v>318</v>
      </c>
      <c r="D19" s="21">
        <v>3300</v>
      </c>
      <c r="E19" s="21">
        <v>0</v>
      </c>
      <c r="F19" s="21"/>
    </row>
    <row r="20" ht="24" spans="3:6">
      <c r="C20" s="25" t="s">
        <v>319</v>
      </c>
      <c r="D20" s="21">
        <v>2000</v>
      </c>
      <c r="E20" s="21">
        <v>0</v>
      </c>
      <c r="F20" s="21" t="s">
        <v>320</v>
      </c>
    </row>
    <row r="21" ht="12" spans="3:6">
      <c r="C21" s="22" t="s">
        <v>321</v>
      </c>
      <c r="D21" s="21">
        <v>1500</v>
      </c>
      <c r="E21" s="21">
        <v>0</v>
      </c>
      <c r="F21" s="21" t="s">
        <v>322</v>
      </c>
    </row>
    <row r="22" ht="24" spans="3:6">
      <c r="C22" s="25" t="s">
        <v>323</v>
      </c>
      <c r="D22" s="21">
        <v>750</v>
      </c>
      <c r="E22" s="21">
        <v>0</v>
      </c>
      <c r="F22" s="21" t="s">
        <v>295</v>
      </c>
    </row>
    <row r="23" ht="12" spans="3:6">
      <c r="C23" s="22" t="s">
        <v>324</v>
      </c>
      <c r="D23" s="21">
        <v>6700</v>
      </c>
      <c r="E23" s="21">
        <v>0</v>
      </c>
      <c r="F23" s="21" t="s">
        <v>325</v>
      </c>
    </row>
    <row r="24" ht="24" spans="3:6">
      <c r="C24" s="25" t="s">
        <v>326</v>
      </c>
      <c r="D24" s="21">
        <v>1500</v>
      </c>
      <c r="E24" s="21">
        <v>0</v>
      </c>
      <c r="F24" s="21" t="s">
        <v>327</v>
      </c>
    </row>
    <row r="25" ht="36" spans="3:6">
      <c r="C25" s="25" t="s">
        <v>328</v>
      </c>
      <c r="D25" s="21">
        <v>3300</v>
      </c>
      <c r="E25" s="21">
        <v>0</v>
      </c>
      <c r="F25" s="21" t="s">
        <v>329</v>
      </c>
    </row>
    <row r="26" ht="12" spans="3:6">
      <c r="C26" s="22" t="s">
        <v>330</v>
      </c>
      <c r="D26" s="21">
        <v>2000</v>
      </c>
      <c r="E26" s="21">
        <v>0</v>
      </c>
      <c r="F26" s="21" t="s">
        <v>331</v>
      </c>
    </row>
    <row r="27" ht="12.4" spans="3:6">
      <c r="C27" s="20"/>
      <c r="D27" s="26">
        <f>SUM(D4:D26)</f>
        <v>121850</v>
      </c>
      <c r="E27" s="26">
        <f>SUM(E4:E26)</f>
        <v>40136</v>
      </c>
      <c r="F27" s="23"/>
    </row>
    <row r="30" ht="14.55" spans="3:3">
      <c r="C30" s="27" t="s">
        <v>332</v>
      </c>
    </row>
    <row r="31" ht="14.55" spans="3:3">
      <c r="C31" s="28" t="s">
        <v>333</v>
      </c>
    </row>
    <row r="32" ht="14.55" spans="3:3">
      <c r="C32" s="27" t="s">
        <v>334</v>
      </c>
    </row>
    <row r="33" ht="14.55" spans="3:3">
      <c r="C33" s="27" t="s">
        <v>335</v>
      </c>
    </row>
    <row r="34" ht="14.55" spans="3:3">
      <c r="C34" s="27" t="s">
        <v>336</v>
      </c>
    </row>
    <row r="35" ht="14.55" spans="3:3">
      <c r="C35" s="27" t="s">
        <v>337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Z13"/>
  <sheetViews>
    <sheetView topLeftCell="C4" workbookViewId="0">
      <selection activeCell="C13" sqref="C13"/>
    </sheetView>
  </sheetViews>
  <sheetFormatPr defaultColWidth="9" defaultRowHeight="11.55"/>
  <cols>
    <col min="2" max="2" width="18" customWidth="1"/>
    <col min="3" max="3" width="59" customWidth="1"/>
    <col min="4" max="4" width="14.4271844660194" customWidth="1"/>
    <col min="5" max="6" width="19.1359223300971" customWidth="1"/>
  </cols>
  <sheetData>
    <row r="5" ht="87" spans="4:6">
      <c r="D5" s="3" t="s">
        <v>338</v>
      </c>
      <c r="E5" s="4" t="s">
        <v>339</v>
      </c>
      <c r="F5" s="4" t="s">
        <v>340</v>
      </c>
    </row>
    <row r="6" ht="12.45" spans="5:6">
      <c r="E6" s="4" t="s">
        <v>204</v>
      </c>
      <c r="F6" s="4" t="s">
        <v>204</v>
      </c>
    </row>
    <row r="7" s="1" customFormat="1" ht="12.45" spans="1:26">
      <c r="A7" s="5" t="s">
        <v>241</v>
      </c>
      <c r="B7" s="6" t="s">
        <v>242</v>
      </c>
      <c r="C7" s="7" t="s">
        <v>341</v>
      </c>
      <c r="D7" s="8" t="s">
        <v>342</v>
      </c>
      <c r="E7" s="9">
        <v>0</v>
      </c>
      <c r="F7" s="9">
        <v>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U7" s="10"/>
      <c r="V7" s="15"/>
      <c r="Z7" s="17"/>
    </row>
    <row r="8" s="1" customFormat="1" ht="29.1" customHeight="1" spans="1:26">
      <c r="A8" s="5" t="s">
        <v>343</v>
      </c>
      <c r="B8" s="11" t="s">
        <v>344</v>
      </c>
      <c r="C8" s="11" t="s">
        <v>345</v>
      </c>
      <c r="D8" s="8" t="s">
        <v>346</v>
      </c>
      <c r="E8" s="12">
        <v>4000</v>
      </c>
      <c r="F8" s="12">
        <v>3000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U8" s="10"/>
      <c r="V8" s="15"/>
      <c r="Z8" s="17"/>
    </row>
    <row r="9" s="1" customFormat="1" ht="12.45" spans="1:26">
      <c r="A9" s="5" t="s">
        <v>246</v>
      </c>
      <c r="B9" s="11" t="s">
        <v>247</v>
      </c>
      <c r="C9" s="13" t="s">
        <v>347</v>
      </c>
      <c r="D9" s="8" t="s">
        <v>346</v>
      </c>
      <c r="E9" s="9">
        <v>0</v>
      </c>
      <c r="F9" s="9">
        <v>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U9" s="10"/>
      <c r="V9" s="15"/>
      <c r="Z9" s="17"/>
    </row>
    <row r="10" s="1" customFormat="1" ht="12.45" spans="1:26">
      <c r="A10" s="5" t="s">
        <v>249</v>
      </c>
      <c r="B10" s="11" t="s">
        <v>250</v>
      </c>
      <c r="C10" s="13" t="s">
        <v>348</v>
      </c>
      <c r="D10" s="8" t="s">
        <v>346</v>
      </c>
      <c r="E10" s="9">
        <v>0</v>
      </c>
      <c r="F10" s="9">
        <v>0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U10" s="10"/>
      <c r="V10" s="15"/>
      <c r="Z10" s="17"/>
    </row>
    <row r="11" s="2" customFormat="1" ht="24.85" spans="1:26">
      <c r="A11" s="5" t="s">
        <v>349</v>
      </c>
      <c r="B11" s="11" t="s">
        <v>350</v>
      </c>
      <c r="C11" s="11" t="s">
        <v>351</v>
      </c>
      <c r="D11" s="8" t="s">
        <v>346</v>
      </c>
      <c r="E11" s="12">
        <v>4000</v>
      </c>
      <c r="F11" s="12">
        <v>3000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U11" s="14"/>
      <c r="V11" s="16"/>
      <c r="Z11" s="17"/>
    </row>
    <row r="12" s="1" customFormat="1" ht="12.45" spans="1:26">
      <c r="A12" s="5" t="s">
        <v>253</v>
      </c>
      <c r="B12" s="11" t="s">
        <v>254</v>
      </c>
      <c r="C12" s="13" t="s">
        <v>352</v>
      </c>
      <c r="D12" s="8" t="s">
        <v>346</v>
      </c>
      <c r="E12" s="9">
        <v>0</v>
      </c>
      <c r="F12" s="9">
        <v>0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U12" s="10"/>
      <c r="V12" s="15"/>
      <c r="Z12" s="17"/>
    </row>
    <row r="13" s="1" customFormat="1" ht="29.1" customHeight="1" spans="1:26">
      <c r="A13" s="5" t="s">
        <v>353</v>
      </c>
      <c r="B13" s="11" t="s">
        <v>354</v>
      </c>
      <c r="C13" s="11" t="s">
        <v>355</v>
      </c>
      <c r="D13" s="8" t="s">
        <v>346</v>
      </c>
      <c r="E13" s="12">
        <v>4000</v>
      </c>
      <c r="F13" s="12">
        <v>3000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U13" s="10"/>
      <c r="V13" s="15"/>
      <c r="Z13" s="17"/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6 3 0 F F 3 7 0 E 6 8 E 0 5 4 B B C 9 8 4 C E 2 D 0 6 5 A 2 9 B "   m a : c o n t e n t T y p e V e r s i o n = " 1 2 "   m a : c o n t e n t T y p e D e s c r i p t i o n = " C r e a t e   a   n e w   d o c u m e n t . "   m a : c o n t e n t T y p e S c o p e = " "   m a : v e r s i o n I D = " a 7 9 3 9 3 6 3 b e 0 f 3 f 7 b a 8 1 c 6 1 7 2 d 3 e d b 6 4 6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6 d 0 7 a 2 6 f 3 0 f e 9 4 1 8 a 7 1 b 6 8 7 d 6 a 7 0 b 0 1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8 8 a c b 8 7 4 - 8 d a 1 - 4 6 8 b - 8 1 3 b - 3 9 1 2 5 7 7 c 9 1 4 0 "   x m l n s : n s 4 = " 1 c c 9 3 b 0 5 - b 6 8 0 - 4 f 3 e - b d 6 0 - b 3 9 c 2 f c 7 4 6 f 8 " >  
 < x s d : i m p o r t   n a m e s p a c e = " 8 8 a c b 8 7 4 - 8 d a 1 - 4 6 8 b - 8 1 3 b - 3 9 1 2 5 7 7 c 9 1 4 0 " / >  
 < x s d : i m p o r t   n a m e s p a c e = " 1 c c 9 3 b 0 5 - b 6 8 0 - 4 f 3 e - b d 6 0 - b 3 9 c 2 f c 7 4 6 f 8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S h a r e d W i t h U s e r s "   m i n O c c u r s = " 0 " / >  
 < x s d : e l e m e n t   r e f = " n s 3 : S h a r e d W i t h D e t a i l s "   m i n O c c u r s = " 0 " / >  
 < x s d : e l e m e n t   r e f = " n s 3 : S h a r i n g H i n t H a s h "   m i n O c c u r s = " 0 " / >  
 < x s d : e l e m e n t   r e f = " n s 4 : M e d i a S e r v i c e M e t a d a t a "   m i n O c c u r s = " 0 " / >  
 < x s d : e l e m e n t   r e f = " n s 4 : M e d i a S e r v i c e F a s t M e t a d a t a "   m i n O c c u r s = " 0 " / >  
 < x s d : e l e m e n t   r e f = " n s 4 : M e d i a S e r v i c e D a t e T a k e n "   m i n O c c u r s = " 0 " / >  
 < x s d : e l e m e n t   r e f = " n s 4 : M e d i a S e r v i c e A u t o T a g s "   m i n O c c u r s = " 0 " / >  
 < x s d : e l e m e n t   r e f = " n s 4 : M e d i a S e r v i c e G e n e r a t i o n T i m e "   m i n O c c u r s = " 0 " / >  
 < x s d : e l e m e n t   r e f = " n s 4 : M e d i a S e r v i c e E v e n t H a s h C o d e "   m i n O c c u r s = " 0 " / >  
 < x s d : e l e m e n t   r e f = " n s 4 : M e d i a S e r v i c e O C R "   m i n O c c u r s = " 0 " / >  
 < x s d : e l e m e n t   r e f = " n s 4 : M e d i a S e r v i c e A u t o K e y P o i n t s "   m i n O c c u r s = " 0 " / >  
 < x s d : e l e m e n t   r e f = " n s 4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8 8 a c b 8 7 4 - 8 d a 1 - 4 6 8 b - 8 1 3 b - 3 9 1 2 5 7 7 c 9 1 4 0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0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1 c c 9 3 b 0 5 - b 6 8 0 - 4 f 3 e - b d 6 0 - b 3 9 c 2 f c 7 4 6 f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1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2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4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5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6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K e y P o i n t s "   m a : i n d e x = " 1 8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9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F614B49D-0233-4194-A086-20B309630C4D}">
  <ds:schemaRefs/>
</ds:datastoreItem>
</file>

<file path=customXml/itemProps2.xml><?xml version="1.0" encoding="utf-8"?>
<ds:datastoreItem xmlns:ds="http://schemas.openxmlformats.org/officeDocument/2006/customXml" ds:itemID="{0B0E8E76-5DF6-4246-A97E-C59D8044B460}">
  <ds:schemaRefs/>
</ds:datastoreItem>
</file>

<file path=customXml/itemProps3.xml><?xml version="1.0" encoding="utf-8"?>
<ds:datastoreItem xmlns:ds="http://schemas.openxmlformats.org/officeDocument/2006/customXml" ds:itemID="{B6BD2991-AEF3-44F1-B05F-4A0B421A52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Ford Motor Company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BUS</vt:lpstr>
      <vt:lpstr>Лист 2</vt:lpstr>
      <vt:lpstr>Лист1</vt:lpstr>
      <vt:lpstr>SA9-Yutong</vt:lpstr>
      <vt:lpstr>Color-price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iryabtse</dc:creator>
  <cp:keywords>{ISO}</cp:keywords>
  <dc:description>{Date Issued: 19.06.2017}</dc:description>
  <cp:lastModifiedBy>Андрей Павлов</cp:lastModifiedBy>
  <dcterms:created xsi:type="dcterms:W3CDTF">2010-03-04T05:25:00Z</dcterms:created>
  <cp:lastPrinted>2025-01-16T13:44:00Z</cp:lastPrinted>
  <dcterms:modified xsi:type="dcterms:W3CDTF">2026-01-21T03:07:47Z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0x010100630FF370E68E054BBC984CE2D065A29B</vt:lpwstr>
  </property>
  <property fmtid="{D5CDD505-2E9C-101B-9397-08002B2CF9AE}" pid="4" name="ICV">
    <vt:lpwstr>BF45F0EF1EAF42F58C17359E25519488_13</vt:lpwstr>
  </property>
  <property fmtid="{D5CDD505-2E9C-101B-9397-08002B2CF9AE}" pid="5" name="KSOProductBuildVer">
    <vt:lpwstr>1049-12.2.0.23196</vt:lpwstr>
  </property>
</Properties>
</file>