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toteh\Desktop\Сайт\ТЗ и материалы\"/>
    </mc:Choice>
  </mc:AlternateContent>
  <xr:revisionPtr revIDLastSave="0" documentId="13_ncr:1_{73580F39-CF99-4F1B-B119-BC6C1456BB59}" xr6:coauthVersionLast="45" xr6:coauthVersionMax="45" xr10:uidLastSave="{00000000-0000-0000-0000-000000000000}"/>
  <bookViews>
    <workbookView xWindow="495" yWindow="3090" windowWidth="28050" windowHeight="12480" tabRatio="830" xr2:uid="{00000000-000D-0000-FFFF-FFFF00000000}"/>
  </bookViews>
  <sheets>
    <sheet name="BUS" sheetId="398" r:id="rId1"/>
    <sheet name="Лист1" sheetId="402" state="hidden" r:id="rId2"/>
    <sheet name="SA9-Yutong" sheetId="401" state="hidden" r:id="rId3"/>
    <sheet name="Color-price" sheetId="399" state="hidden" r:id="rId4"/>
  </sheets>
  <definedNames>
    <definedName name="bld_Date">38419.6609259259</definedName>
    <definedName name="bld_Number">523</definedName>
    <definedName name="EssOptions">"A1100000000010101000001100000_01-00"</definedName>
    <definedName name="OLE_LINK3" localSheetId="0">BUS!#REF!</definedName>
    <definedName name="_xlnm.Print_Titles" localSheetId="0">BUS!$1:$9</definedName>
    <definedName name="_xlnm.Extract">#REF!</definedName>
    <definedName name="_xlnm.Print_Area" localSheetId="0">BUS!$A$1:$D$120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401" l="1"/>
  <c r="D27" i="401"/>
  <c r="J104" i="402"/>
  <c r="I104" i="402"/>
  <c r="H104" i="402"/>
  <c r="G104" i="402"/>
  <c r="J103" i="402"/>
  <c r="I103" i="402"/>
  <c r="H103" i="402"/>
  <c r="G103" i="402"/>
  <c r="J102" i="402"/>
  <c r="I102" i="402"/>
  <c r="H102" i="402"/>
  <c r="G102" i="402"/>
  <c r="J101" i="402"/>
  <c r="J100" i="402"/>
  <c r="I100" i="402"/>
  <c r="H100" i="402"/>
  <c r="G100" i="402"/>
  <c r="F100" i="402"/>
  <c r="J99" i="402"/>
  <c r="I99" i="402"/>
  <c r="H99" i="402"/>
  <c r="G99" i="402"/>
  <c r="F99" i="402"/>
  <c r="J98" i="402"/>
  <c r="I98" i="402"/>
  <c r="H98" i="402"/>
  <c r="G98" i="402"/>
  <c r="F98" i="402"/>
  <c r="J97" i="402"/>
  <c r="I97" i="402"/>
  <c r="H97" i="402"/>
  <c r="G97" i="402"/>
  <c r="F97" i="402"/>
  <c r="J96" i="402"/>
  <c r="I96" i="402"/>
  <c r="H96" i="402"/>
  <c r="G96" i="402"/>
  <c r="F96" i="402"/>
  <c r="J95" i="402"/>
  <c r="I95" i="402"/>
  <c r="H95" i="402"/>
  <c r="G95" i="402"/>
  <c r="F95" i="402"/>
  <c r="J94" i="402"/>
  <c r="I94" i="402"/>
  <c r="H94" i="402"/>
  <c r="G94" i="402"/>
  <c r="J93" i="402"/>
  <c r="I93" i="402"/>
  <c r="H93" i="402"/>
  <c r="G93" i="402"/>
  <c r="J92" i="402"/>
  <c r="I92" i="402"/>
  <c r="H92" i="402"/>
  <c r="G92" i="402"/>
  <c r="F92" i="402"/>
  <c r="J91" i="402"/>
  <c r="I91" i="402"/>
  <c r="H91" i="402"/>
  <c r="G91" i="402"/>
  <c r="F91" i="402"/>
  <c r="J90" i="402"/>
  <c r="I90" i="402"/>
  <c r="H90" i="402"/>
  <c r="G90" i="402"/>
  <c r="J89" i="402"/>
  <c r="I89" i="402"/>
  <c r="H89" i="402"/>
  <c r="G89" i="402"/>
  <c r="J88" i="402"/>
  <c r="I88" i="402"/>
  <c r="H88" i="402"/>
  <c r="G88" i="402"/>
  <c r="J87" i="402"/>
  <c r="I87" i="402"/>
  <c r="H87" i="402"/>
  <c r="G87" i="402"/>
  <c r="F87" i="402"/>
  <c r="J86" i="402"/>
  <c r="I86" i="402"/>
  <c r="H86" i="402"/>
  <c r="G86" i="402"/>
  <c r="F86" i="402"/>
  <c r="J85" i="402"/>
  <c r="I85" i="402"/>
  <c r="H85" i="402"/>
  <c r="G85" i="402"/>
  <c r="J84" i="402"/>
  <c r="I84" i="402"/>
  <c r="H84" i="402"/>
  <c r="G84" i="402"/>
  <c r="J83" i="402"/>
  <c r="I83" i="402"/>
  <c r="H83" i="402"/>
  <c r="G83" i="402"/>
  <c r="J82" i="402"/>
  <c r="I82" i="402"/>
  <c r="H82" i="402"/>
  <c r="G82" i="402"/>
  <c r="J81" i="402"/>
  <c r="I81" i="402"/>
  <c r="H81" i="402"/>
  <c r="G81" i="402"/>
  <c r="J80" i="402"/>
  <c r="I80" i="402"/>
  <c r="H80" i="402"/>
  <c r="G80" i="402"/>
  <c r="J79" i="402"/>
  <c r="I79" i="402"/>
  <c r="H79" i="402"/>
  <c r="G79" i="402"/>
  <c r="J78" i="402"/>
  <c r="I78" i="402"/>
  <c r="H78" i="402"/>
  <c r="G78" i="402"/>
  <c r="J77" i="402"/>
  <c r="I77" i="402"/>
  <c r="H77" i="402"/>
  <c r="G77" i="402"/>
  <c r="J76" i="402"/>
  <c r="I76" i="402"/>
  <c r="H76" i="402"/>
  <c r="G76" i="402"/>
  <c r="J75" i="402"/>
  <c r="I75" i="402"/>
  <c r="H75" i="402"/>
  <c r="G75" i="402"/>
  <c r="J74" i="402"/>
  <c r="I74" i="402"/>
  <c r="H74" i="402"/>
  <c r="G74" i="402"/>
  <c r="J73" i="402"/>
  <c r="I73" i="402"/>
  <c r="H73" i="402"/>
  <c r="G73" i="402"/>
  <c r="J72" i="402"/>
  <c r="I72" i="402"/>
  <c r="H72" i="402"/>
  <c r="G72" i="402"/>
  <c r="J71" i="402"/>
  <c r="I71" i="402"/>
  <c r="H71" i="402"/>
  <c r="G71" i="402"/>
  <c r="J70" i="402"/>
  <c r="I70" i="402"/>
  <c r="H70" i="402"/>
  <c r="G70" i="402"/>
  <c r="I69" i="402"/>
  <c r="H69" i="402"/>
  <c r="G69" i="402"/>
  <c r="I68" i="402"/>
  <c r="H68" i="402"/>
  <c r="G68" i="402"/>
  <c r="I67" i="402"/>
  <c r="H67" i="402"/>
  <c r="I66" i="402"/>
  <c r="H66" i="402"/>
  <c r="J19" i="402"/>
  <c r="I19" i="402"/>
  <c r="H19" i="402"/>
  <c r="I18" i="402"/>
  <c r="H18" i="402"/>
  <c r="I17" i="402"/>
  <c r="H17" i="402"/>
  <c r="I16" i="402"/>
  <c r="H16" i="402"/>
  <c r="I15" i="402"/>
  <c r="H15" i="4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Андреев Роман Юрьевич</author>
  </authors>
  <commentList>
    <comment ref="J19" authorId="0" shapeId="0" xr:uid="{00000000-0006-0000-0100-000001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+290 000 руб. с НДС. Кабина биотуалета
 Смирнова Г. В.:
Исправлено на +290 000 за кабину туалета
</t>
        </r>
      </text>
    </comment>
    <comment ref="F86" authorId="0" shapeId="0" xr:uid="{00000000-0006-0000-0100-000002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стоимость устновки 3-х точечного ремня вместо 2-х точечного 46 юаней за 1 сиденье
</t>
        </r>
      </text>
    </comment>
    <comment ref="F87" authorId="0" shapeId="0" xr:uid="{00000000-0006-0000-0100-000003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стоимость устновки 3-х точечного ремня вместо 2-х точечного 46 юаней за 1 сиденье</t>
        </r>
      </text>
    </comment>
    <comment ref="F95" authorId="0" shapeId="0" xr:uid="{00000000-0006-0000-0100-000004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10 юаней один подголовник
</t>
        </r>
      </text>
    </comment>
    <comment ref="F96" authorId="0" shapeId="0" xr:uid="{00000000-0006-0000-0100-000005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10 юаней на одно пассажирское сиденье
</t>
        </r>
      </text>
    </comment>
    <comment ref="F97" authorId="0" shapeId="0" xr:uid="{00000000-0006-0000-0100-000006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16 юаней на 1 столик
для 51 места только 44 столика
для 49 мест только 42 столика</t>
        </r>
      </text>
    </comment>
    <comment ref="F98" authorId="0" shapeId="0" xr:uid="{00000000-0006-0000-0100-000007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16 юаней 1 столик
для 35 мест столиков 28 ед.
Для 33 мест столиков 26 ед.</t>
        </r>
      </text>
    </comment>
  </commentList>
</comments>
</file>

<file path=xl/sharedStrings.xml><?xml version="1.0" encoding="utf-8"?>
<sst xmlns="http://schemas.openxmlformats.org/spreadsheetml/2006/main" count="962" uniqueCount="351">
  <si>
    <t>SOLLERS Туристические и междугородные автобусы</t>
  </si>
  <si>
    <t>DKD</t>
  </si>
  <si>
    <t>Код опции</t>
  </si>
  <si>
    <t>Описание</t>
  </si>
  <si>
    <t>Туристический 
51 п.м.</t>
  </si>
  <si>
    <t>Туристический (+туалет)
49 п.м.</t>
  </si>
  <si>
    <t>Обозначение модификации / категория</t>
  </si>
  <si>
    <t>42CH1</t>
  </si>
  <si>
    <t>42CH2</t>
  </si>
  <si>
    <t>52CH1</t>
  </si>
  <si>
    <t>52TR1</t>
  </si>
  <si>
    <t>52TR2</t>
  </si>
  <si>
    <t>Базовые модификации</t>
  </si>
  <si>
    <t>42CH</t>
  </si>
  <si>
    <t>X</t>
  </si>
  <si>
    <t>52CH</t>
  </si>
  <si>
    <t>52TR</t>
  </si>
  <si>
    <t>52T2</t>
  </si>
  <si>
    <t>52T3</t>
  </si>
  <si>
    <r>
      <rPr>
        <sz val="11"/>
        <rFont val="Arial"/>
        <charset val="204"/>
      </rPr>
      <t>SA9 ProMax Tourist Bus L12 18.0T 9.7TD 370PS</t>
    </r>
    <r>
      <rPr>
        <b/>
        <sz val="11"/>
        <rFont val="Arial"/>
        <charset val="204"/>
      </rPr>
      <t xml:space="preserve"> АT6</t>
    </r>
    <r>
      <rPr>
        <sz val="11"/>
        <rFont val="Arial"/>
        <charset val="204"/>
      </rPr>
      <t xml:space="preserve"> (51+1+1)</t>
    </r>
  </si>
  <si>
    <t>52T4</t>
  </si>
  <si>
    <r>
      <rPr>
        <sz val="11"/>
        <rFont val="Arial"/>
        <charset val="204"/>
      </rPr>
      <t xml:space="preserve">SA9 ProMax Tourist Bus L12 18.0T 9.7TD 370PS </t>
    </r>
    <r>
      <rPr>
        <b/>
        <sz val="11"/>
        <rFont val="Arial"/>
        <charset val="204"/>
      </rPr>
      <t>АT6</t>
    </r>
    <r>
      <rPr>
        <sz val="11"/>
        <rFont val="Arial"/>
        <charset val="204"/>
      </rPr>
      <t xml:space="preserve"> (49+1+1)</t>
    </r>
  </si>
  <si>
    <t>Базовое оснащение</t>
  </si>
  <si>
    <t>Двигатель внутреннего сгорания, модель</t>
  </si>
  <si>
    <t>Yuchai, YC6J245-50</t>
  </si>
  <si>
    <t>Yuchai, YC6L330-50</t>
  </si>
  <si>
    <t>Weichai, WP10.375E53</t>
  </si>
  <si>
    <t>Топливо</t>
  </si>
  <si>
    <t>Дизельное</t>
  </si>
  <si>
    <t>Количество и расположение цилиндров</t>
  </si>
  <si>
    <t>6-ти цилиндровый, рядный, вертикальный</t>
  </si>
  <si>
    <t>Рабочий объем см3</t>
  </si>
  <si>
    <t>Максимальная мощность, кВт (мин-1)</t>
  </si>
  <si>
    <t>180 (2500)</t>
  </si>
  <si>
    <t>243 (2200)</t>
  </si>
  <si>
    <t>271 (1900)</t>
  </si>
  <si>
    <t>Максимальный крутящий момент Нм (мин-1)</t>
  </si>
  <si>
    <t>890 (1200…1700)</t>
  </si>
  <si>
    <t>1280 (1200…1700)</t>
  </si>
  <si>
    <t>1650 (1200…1500)</t>
  </si>
  <si>
    <t>Коробка переключения передач (механическая)</t>
  </si>
  <si>
    <t>Fast, 6DSX95T</t>
  </si>
  <si>
    <t>Fast, 6DSX130T</t>
  </si>
  <si>
    <t>Fast, 6DSX180TB</t>
  </si>
  <si>
    <t>Передняя ось</t>
  </si>
  <si>
    <t>Fang Sheng</t>
  </si>
  <si>
    <t>Ведущий мост</t>
  </si>
  <si>
    <t>Габаритные размеры  (ДхШхВ), мм</t>
  </si>
  <si>
    <t>8990 x 2500 x 3430</t>
  </si>
  <si>
    <t>12000 х 2550 х 3820</t>
  </si>
  <si>
    <t>Количество мест (пассажиры+водитель+член экипажа)</t>
  </si>
  <si>
    <t>35+1</t>
  </si>
  <si>
    <t>33+1+1</t>
  </si>
  <si>
    <t>51+1+1</t>
  </si>
  <si>
    <t>49+1+1</t>
  </si>
  <si>
    <t>Полная масса, кг</t>
  </si>
  <si>
    <r>
      <rPr>
        <sz val="11"/>
        <rFont val="Arial"/>
        <charset val="204"/>
      </rPr>
      <t>Общий объем багажных отделений, м</t>
    </r>
    <r>
      <rPr>
        <vertAlign val="superscript"/>
        <sz val="11"/>
        <rFont val="Arial"/>
        <charset val="204"/>
      </rPr>
      <t>3</t>
    </r>
  </si>
  <si>
    <t>Объем топливного бака, л</t>
  </si>
  <si>
    <t>530 литров (2 х 265)</t>
  </si>
  <si>
    <t>Объем бачка реагента "AdBlue" (мочевина), л.</t>
  </si>
  <si>
    <t>35 с подогревом</t>
  </si>
  <si>
    <t>Передние тормоза</t>
  </si>
  <si>
    <t>дисковые</t>
  </si>
  <si>
    <t>Задние тормоза</t>
  </si>
  <si>
    <t>барабанные</t>
  </si>
  <si>
    <t>барабанные или дисковые (опция)</t>
  </si>
  <si>
    <t>ABS/ASR</t>
  </si>
  <si>
    <t>S</t>
  </si>
  <si>
    <t>ESC (электронная система контроля устойчивости)</t>
  </si>
  <si>
    <t>Круиз-контроль</t>
  </si>
  <si>
    <t>-</t>
  </si>
  <si>
    <t>Кондиционер салона производительностью 22000 ккал/час (25 кВт.)</t>
  </si>
  <si>
    <t>Кондиционер салона производительностью 30000 ккал/час (34 кВт.)</t>
  </si>
  <si>
    <t>Предпусковой жидкостной подогреватель (Hongue)</t>
  </si>
  <si>
    <t>УВЭОС (устройство вызова экстренных оперативных служб) ЭРА-ГЛОНАСС</t>
  </si>
  <si>
    <t>Проводной радиомикрофон</t>
  </si>
  <si>
    <t>ЖК монитор 19,0 дюймов (для модели SA9 установлены 2 монитора в базовой комплектации)</t>
  </si>
  <si>
    <t>Сервисные блоки над креслами со встроенными динамиками и индивидуальным освещением</t>
  </si>
  <si>
    <t>Внешние зеркала с электрической регулировкой и электроподогревом</t>
  </si>
  <si>
    <t>Противотуманные фары и фонари</t>
  </si>
  <si>
    <t>Пассажирские кресла с подлокотниками, регулируемым углом наклона спинки, выдвижением в проход</t>
  </si>
  <si>
    <t>Светодиодная подсветка входов</t>
  </si>
  <si>
    <t>Подсветка багажных отсеков</t>
  </si>
  <si>
    <t>Спальное место с индивидуальным кондиционированием/отоплением, освещением и связью</t>
  </si>
  <si>
    <t>Сиденье гида</t>
  </si>
  <si>
    <t>Холодильник для водителя (в панели торпедо)</t>
  </si>
  <si>
    <t>Звуковой сигнал при движении задним ходом</t>
  </si>
  <si>
    <t>Прикуриватель + USB или USB+TYPE C для водителя</t>
  </si>
  <si>
    <t>Шторы салона (цвет серый)</t>
  </si>
  <si>
    <t>Цвет кузова БЕЛЫЙ (RAL 9016)</t>
  </si>
  <si>
    <t>Тахограф с блоком СКЗИ фирмы Атол "Drive Smart"</t>
  </si>
  <si>
    <t>Система видео наблюдения 4 камеры (1 вперед, 1 на водителя и переднюю дверь, 1 на заднюю дверь, 1 с задней части салона (для SA6-9 в передней части)) с записью на жесткий диск</t>
  </si>
  <si>
    <t>Дополнительный автоматический огнетушитель над ретардером (только для SA9)</t>
  </si>
  <si>
    <t>Аккумуляторные батареи/генераторы (200Ah*2/ 150A×2) вместо (200Ah*2/ 120A×2) на SA6-12</t>
  </si>
  <si>
    <t xml:space="preserve">Боковые стекла (стеклопакеты) с тонировкой </t>
  </si>
  <si>
    <t>Окраска в цвет серебристый металлик YTDJ0026 для SA6-9</t>
  </si>
  <si>
    <t>O</t>
  </si>
  <si>
    <t>Окраска в цвет серебристый металлик YTDJ0026 для SA6-12 и SA9</t>
  </si>
  <si>
    <t>Окраска в цвет зеленый металлик YTGJ0035 для SA6-9</t>
  </si>
  <si>
    <t>Окраска в цвет зеленый металлик YTGJ0035 для SA6-12 и SA9</t>
  </si>
  <si>
    <t xml:space="preserve">Окраска в цвет светло-серебристый металлик YTDJ0031 для SA6-9 </t>
  </si>
  <si>
    <t>Окраска в цвет светло-серебристый металлик YTDJ0031 для SA6-12 и SA9</t>
  </si>
  <si>
    <t>Дополнительное опциональное оборудование:</t>
  </si>
  <si>
    <t>C7BD</t>
  </si>
  <si>
    <t>Система подъема-опускания кузова (ECAS) фирмы "WABCO"</t>
  </si>
  <si>
    <t>О</t>
  </si>
  <si>
    <t>С8HB</t>
  </si>
  <si>
    <r>
      <rPr>
        <sz val="11"/>
        <color theme="1"/>
        <rFont val="Arial"/>
        <charset val="204"/>
      </rPr>
      <t xml:space="preserve">Сцепление </t>
    </r>
    <r>
      <rPr>
        <sz val="11"/>
        <rFont val="Arial"/>
        <charset val="204"/>
      </rPr>
      <t>(фирмы</t>
    </r>
    <r>
      <rPr>
        <sz val="11"/>
        <color theme="1"/>
        <rFont val="Arial"/>
        <charset val="204"/>
      </rPr>
      <t xml:space="preserve"> "Sachs") (для SА6-12 в базе фирмы "TIELIU")</t>
    </r>
  </si>
  <si>
    <t>СB2A</t>
  </si>
  <si>
    <t>Система оповещения водителя при покидании текущей полосы движения (LDWS-Lane Departure Warning System)</t>
  </si>
  <si>
    <t>СB2C</t>
  </si>
  <si>
    <t>Система отслеживания расстояния до впереди идущего автомобиля и предупреждения об опасности лобового столкновения (FCW - Forward Collision Warning)</t>
  </si>
  <si>
    <t>СB5A</t>
  </si>
  <si>
    <t>Система контроля давления в шинах</t>
  </si>
  <si>
    <t>С7DB</t>
  </si>
  <si>
    <t>Централизованная система смазки</t>
  </si>
  <si>
    <t>С7HH</t>
  </si>
  <si>
    <t>Шины "GOOD YEAR" 10R22.5 (комплект 7 ед. включая запасное колесо в сборе)</t>
  </si>
  <si>
    <t>С7HN</t>
  </si>
  <si>
    <t>Шины "GOOD YEAR" 295/80R22.5 (комплект 7 ед. включая запасное колесо в сборе)</t>
  </si>
  <si>
    <t>С2MC</t>
  </si>
  <si>
    <t>Кондиционер VALEO хладопроизводительностью 32000 кк/ч (37 кВт)</t>
  </si>
  <si>
    <t>С2MD</t>
  </si>
  <si>
    <t>Кондиционер VALEO хладопроизводительностью 28000 кк/ч (32 кВт)</t>
  </si>
  <si>
    <t>С2GС</t>
  </si>
  <si>
    <t>Система отопления: предпусковой жидкостной догреватель "VALEO" (SPHEROS)</t>
  </si>
  <si>
    <t>С9YВ</t>
  </si>
  <si>
    <r>
      <rPr>
        <sz val="11"/>
        <rFont val="Arial"/>
        <charset val="204"/>
      </rPr>
      <t xml:space="preserve">Холодильник (объем 53 литра) </t>
    </r>
    <r>
      <rPr>
        <b/>
        <sz val="11"/>
        <rFont val="Arial"/>
        <charset val="204"/>
      </rPr>
      <t>(Не доступен к заказу при наличии Диспенсера)</t>
    </r>
  </si>
  <si>
    <t>С5AC</t>
  </si>
  <si>
    <t>Радио Actia (USB; HDD Player), модель 553, двухзональная с 2-мя микрофонами</t>
  </si>
  <si>
    <t>С5AF</t>
  </si>
  <si>
    <t>Дополнительный второй ЖК монитор 18,5 дюймов для SA6</t>
  </si>
  <si>
    <t>С1GC</t>
  </si>
  <si>
    <t>Трехточечные ремни безопасности для SA6-9</t>
  </si>
  <si>
    <t>С1GD</t>
  </si>
  <si>
    <t>Трехточечные ремни безопасности для SA6-12 и SA9</t>
  </si>
  <si>
    <t>С3RB</t>
  </si>
  <si>
    <t>Боковые стекла (стеклопакеты) с тонировкой SA6-9</t>
  </si>
  <si>
    <t>Вводим в базу на SA6-9</t>
  </si>
  <si>
    <t>С3RC</t>
  </si>
  <si>
    <t>Боковые стекла (стеклопакеты) с тонировкой SA6-12</t>
  </si>
  <si>
    <t>Вводим в базу на SA6-12</t>
  </si>
  <si>
    <t>CASA</t>
  </si>
  <si>
    <t>Туалетная кабина</t>
  </si>
  <si>
    <t>С20А</t>
  </si>
  <si>
    <t>Розетки USB на каждом пассажирском сидении: для SA6-9 на 35 посадочных мест</t>
  </si>
  <si>
    <t>С20B</t>
  </si>
  <si>
    <t>Розетки USB на каждом пассажирском сидении: для SA6-12 на 51 посадочное место</t>
  </si>
  <si>
    <t>С9CB</t>
  </si>
  <si>
    <t>Вводим в базу на SA9</t>
  </si>
  <si>
    <t>СATA</t>
  </si>
  <si>
    <r>
      <rPr>
        <sz val="11"/>
        <rFont val="Arial"/>
        <charset val="204"/>
      </rPr>
      <t xml:space="preserve">Диспенсер для воды </t>
    </r>
    <r>
      <rPr>
        <b/>
        <sz val="11"/>
        <rFont val="Arial"/>
        <charset val="204"/>
      </rPr>
      <t>(Не доступен к заказу при наличии холодильника)</t>
    </r>
  </si>
  <si>
    <t>С1EA</t>
  </si>
  <si>
    <t>Подголовники на пассажирские сиденья (35 посадочное место или 33 места)</t>
  </si>
  <si>
    <t>С1EB</t>
  </si>
  <si>
    <t>Подголовники на пассажирские сиденья (51 посадочное место или 49 мест)</t>
  </si>
  <si>
    <t>СADB</t>
  </si>
  <si>
    <t>Складной столик на 35 или 33 места (SA6-9 устанавливаются на 28 или 26 сидений)</t>
  </si>
  <si>
    <t>СADC</t>
  </si>
  <si>
    <t>Складной столик на 51 или 49 посадочное место (SA9 и SA6-12 уст-ся на 44 или 42 сиденья)</t>
  </si>
  <si>
    <t>СAJC</t>
  </si>
  <si>
    <t>Подножки для ног под каждым креслом (для SA6 на 35 и 33)</t>
  </si>
  <si>
    <t>СAJD</t>
  </si>
  <si>
    <t>Подножки для ног под каждым креслом (для SA9 на 51 место и 49)</t>
  </si>
  <si>
    <t>С3FD</t>
  </si>
  <si>
    <t>Раздельное лобовое стекло вместо цельного панорамного (только для SA9)</t>
  </si>
  <si>
    <t>исключаем из перечня опций 10.12.24</t>
  </si>
  <si>
    <t>С2KM</t>
  </si>
  <si>
    <t>Отказ от сиденья гида</t>
  </si>
  <si>
    <t>С3UB</t>
  </si>
  <si>
    <t>Отказ от спального места (только для SA9)</t>
  </si>
  <si>
    <t>С8BG</t>
  </si>
  <si>
    <t>Дисковые тормозные механизмы ведущего моста (только для SA9)</t>
  </si>
  <si>
    <t>C5FA</t>
  </si>
  <si>
    <t>С8DA</t>
  </si>
  <si>
    <r>
      <rPr>
        <sz val="11"/>
        <rFont val="Arial"/>
        <charset val="204"/>
      </rPr>
      <t xml:space="preserve">Автоматическая коробка переключения передач (Fast FC6A185R) только для SA9 </t>
    </r>
    <r>
      <rPr>
        <b/>
        <sz val="11"/>
        <rFont val="Arial"/>
        <charset val="204"/>
      </rPr>
      <t>(Доступна с 4 кв. 2025г.)</t>
    </r>
  </si>
  <si>
    <t>Пояснения:</t>
  </si>
  <si>
    <t>Изменение продукта и доступность опций</t>
  </si>
  <si>
    <t>Мы оставляем за собой право изменять характеристики продукта в любое время без каких-либо обязательств.</t>
  </si>
  <si>
    <t>Действует с 01 ноября 2024 г.</t>
  </si>
  <si>
    <t>МАРКА, МОДЕЛЬ</t>
  </si>
  <si>
    <t>* Указанная ниже Розничная цена имеет значение,</t>
  </si>
  <si>
    <t>Поколение, модельный год</t>
  </si>
  <si>
    <t>установленное соответствующим определением в ст. 1 Дилерского договора</t>
  </si>
  <si>
    <t>EOC</t>
  </si>
  <si>
    <t>OMS Description</t>
  </si>
  <si>
    <t>Дилерская маржа, %</t>
  </si>
  <si>
    <t>цена в юанях</t>
  </si>
  <si>
    <t>цена в руб. по курсу без НДС.</t>
  </si>
  <si>
    <t>Отпускная цена без НДС</t>
  </si>
  <si>
    <t>Розничная цена без НДС*</t>
  </si>
  <si>
    <t>Розничная цена с НДС*</t>
  </si>
  <si>
    <t>Междуго-родный 
35 п.м.</t>
  </si>
  <si>
    <t>Междуго-родный 
33 п.м.</t>
  </si>
  <si>
    <t>Междуго-родный 
51 п.м.</t>
  </si>
  <si>
    <t>Туристи-ческий 
51 п.м.</t>
  </si>
  <si>
    <t>Туристи-ческий 
49 п.м.</t>
  </si>
  <si>
    <t>RMB</t>
  </si>
  <si>
    <t>Руб.</t>
  </si>
  <si>
    <t xml:space="preserve">Руб. </t>
  </si>
  <si>
    <t>Фото</t>
  </si>
  <si>
    <t>Обозначение модификации согласно ОТТС</t>
  </si>
  <si>
    <t>Base entities</t>
  </si>
  <si>
    <t>SA6 Coach Bus L9 13.5T 6.5TD 245PS MT6 (35+1)</t>
  </si>
  <si>
    <t>SA6 Coach Bus L9 13.4T 6.5TD 245PS MT6 (35+1)</t>
  </si>
  <si>
    <t>SA6 Coach Bus L9 13.4T 6.5TD 245PS MT6 (33+1+1)</t>
  </si>
  <si>
    <t>SA6 Coach Bus L12 18T 8.4TD 330PS MT6 (51+1+1)</t>
  </si>
  <si>
    <t>SA6 Coach Bus L12 17.8T 8.4TD 330PS MT6 (51+1+1)</t>
  </si>
  <si>
    <t>SA9 ProMax Tourist Bus L12 18.5T 9.7TD 375PS MT6 (51+1+1)</t>
  </si>
  <si>
    <t>SA9 ProMax Tourist Bus L12 18.0T 9.7TD 368PS MT6 (51+1+1)</t>
  </si>
  <si>
    <t>SA9 ProMax Tourist Bus L12 18.0T 9.7TD 368PS MT6 (49+1+1)</t>
  </si>
  <si>
    <t>Base equipment</t>
  </si>
  <si>
    <t>Overall dimensions</t>
  </si>
  <si>
    <t>12000 x 
2500 x 
3460</t>
  </si>
  <si>
    <t>Seats</t>
  </si>
  <si>
    <t>GVM</t>
  </si>
  <si>
    <r>
      <rPr>
        <sz val="10"/>
        <rFont val="Arial"/>
        <charset val="204"/>
      </rPr>
      <t>Общий объем багажных отделений, м</t>
    </r>
    <r>
      <rPr>
        <vertAlign val="superscript"/>
        <sz val="10"/>
        <rFont val="Arial"/>
        <charset val="204"/>
      </rPr>
      <t>3</t>
    </r>
  </si>
  <si>
    <t>Front brakes</t>
  </si>
  <si>
    <t>Rear brakes</t>
  </si>
  <si>
    <t>ABS+ASR</t>
  </si>
  <si>
    <t>ESC</t>
  </si>
  <si>
    <t>ЖК монитор 19,0 дюймов (Для модели SA9 установлены 2 монитора в базовой комплектации)</t>
  </si>
  <si>
    <t>ДХО (дневные ходовые огни)</t>
  </si>
  <si>
    <t>Пассажирские кресла с высокой спинкой, подлокотниками, и регулируемым углом наклона спинки, выдвижением в проход</t>
  </si>
  <si>
    <t>Освещение салона</t>
  </si>
  <si>
    <t>Спальное место с индивидуальным отоплением, освещением и связью с водителем</t>
  </si>
  <si>
    <t>С1KA</t>
  </si>
  <si>
    <t>С3DA</t>
  </si>
  <si>
    <t>Прикуриватель и USB для водителя</t>
  </si>
  <si>
    <t>С2TA</t>
  </si>
  <si>
    <t>Боковые стекла (стеклопакеты) без тонировки</t>
  </si>
  <si>
    <t>СASA</t>
  </si>
  <si>
    <t>Подготовка под установку тахографа</t>
  </si>
  <si>
    <t>Options availability</t>
  </si>
  <si>
    <t>WB01</t>
  </si>
  <si>
    <t>WHITE</t>
  </si>
  <si>
    <t>8..</t>
  </si>
  <si>
    <t>Окраска в цвет отличный от стандартного для SA6-9</t>
  </si>
  <si>
    <t>сравнить с рыночной ценой</t>
  </si>
  <si>
    <t>RE01</t>
  </si>
  <si>
    <t>RED</t>
  </si>
  <si>
    <t>Окраска в цвет отличный от стандартного для SA6-12 и SA9</t>
  </si>
  <si>
    <t>GB01</t>
  </si>
  <si>
    <t>GREEN</t>
  </si>
  <si>
    <t>9..</t>
  </si>
  <si>
    <t>Окраска в цвет металлик для SA6-9</t>
  </si>
  <si>
    <t>BL01</t>
  </si>
  <si>
    <t>BLUE</t>
  </si>
  <si>
    <t>Окраска в цвет металлик для SA6-12 и SA9</t>
  </si>
  <si>
    <t>Сцепление (пр. Sachs) (Для SА6-12 в базе фирмы "TIELIU")</t>
  </si>
  <si>
    <t>Система оповещения водителя при покидании текущений полосы движения (LDWS-Lane Departure Warning System)</t>
  </si>
  <si>
    <t>С5HB</t>
  </si>
  <si>
    <t>Система видео наблюдения 4 камеры (1 вперед, 1 на водителя и переднюю дверь, 1 на заднюю дверь, 1 с задней части салона) С записью на жесткий диск</t>
  </si>
  <si>
    <t>…</t>
  </si>
  <si>
    <t>Система отслеживания расстояния до впереди идущего автомобиля и предупреждения о опасности лобового столкновения (FCW - Forward Collision Warning)</t>
  </si>
  <si>
    <t>СА01</t>
  </si>
  <si>
    <t>Шины "GOOD YEAR" 10R22.5 (Комплект 7 ед. включая запасное колесо в сборе с диском)</t>
  </si>
  <si>
    <t>Шины "GOOD YEAR" 295/80R22.5 (Комплект 7 ед. включая запасное колесо в сборе с диском)</t>
  </si>
  <si>
    <t>Холодильник (расположен за спиной водителя, по левой стороне)</t>
  </si>
  <si>
    <t>Радио Actia (USB; HDD Player), модель 553, двухзональная с 2-мя микрофонами (для водителя и гида)</t>
  </si>
  <si>
    <t>Трехточечные ремени безопасности для SA6-9</t>
  </si>
  <si>
    <t>Трехточечные ремени безопасности для SA6-12 и SA9</t>
  </si>
  <si>
    <t>ASA</t>
  </si>
  <si>
    <t>Устновка диспенсера для воды</t>
  </si>
  <si>
    <t>Складной столик на 35 или 33 посадочное место (SA6-9 устанавливаются на 28 или 26 сидений)</t>
  </si>
  <si>
    <t>Подножки для ног под каждым креслом (для SA9 на 51 и 49)</t>
  </si>
  <si>
    <t>Отказ от спального места</t>
  </si>
  <si>
    <t>5FA</t>
  </si>
  <si>
    <t>Установка тахографа с блоком СКЗИ фирмы Атол "Drive Smart"</t>
  </si>
  <si>
    <t>O - опция, предлагается за дополнительную плату</t>
  </si>
  <si>
    <t>M - опция является обязательной для заказа</t>
  </si>
  <si>
    <t>S - стандартная комплектация</t>
  </si>
  <si>
    <t xml:space="preserve"> -   опция недоступна к заказу</t>
  </si>
  <si>
    <t>P - часть пакета опций</t>
  </si>
  <si>
    <t>После публикации этого прайс-листа могут произойти определенные изменения в стандартном оборудовании, опциях, ценах и т.п., которые не отражены в данной таблице.</t>
  </si>
  <si>
    <t>Директор по продажам автобусов</t>
  </si>
  <si>
    <t>Плотников В.Н.</t>
  </si>
  <si>
    <t>Финансовый  директор</t>
  </si>
  <si>
    <t>Смирнова Г.В.</t>
  </si>
  <si>
    <t>Директор по маркетингу и продажам</t>
  </si>
  <si>
    <t>Шарапов М.Ш.</t>
  </si>
  <si>
    <t>Yutong CNY</t>
  </si>
  <si>
    <t>SA9</t>
  </si>
  <si>
    <t>Примечание</t>
  </si>
  <si>
    <t>Тонированные стеклопакеты бортового остекления</t>
  </si>
  <si>
    <t>база</t>
  </si>
  <si>
    <t xml:space="preserve">Централизованная система смазки </t>
  </si>
  <si>
    <t>на 1 или на 2 моста?</t>
  </si>
  <si>
    <t>Сиденья на салазках</t>
  </si>
  <si>
    <t>выдвижение в проход?</t>
  </si>
  <si>
    <t>Кабина биотуалета</t>
  </si>
  <si>
    <t>Холодильник</t>
  </si>
  <si>
    <t>Покрытие пола под дерево</t>
  </si>
  <si>
    <t>Вариант исполнения</t>
  </si>
  <si>
    <t>Перегородка и поручни из пластика</t>
  </si>
  <si>
    <t>Нет такого варианта</t>
  </si>
  <si>
    <t>Кулер (диспенсер для воды)</t>
  </si>
  <si>
    <t>220В розетка в кабине водителя</t>
  </si>
  <si>
    <t>не введена в ПЛ</t>
  </si>
  <si>
    <t>Спальное место включая матрац и подушку</t>
  </si>
  <si>
    <t>Парктроник</t>
  </si>
  <si>
    <t xml:space="preserve">Astern radar </t>
  </si>
  <si>
    <t>Кондиционер спального места водителя</t>
  </si>
  <si>
    <t>в базе</t>
  </si>
  <si>
    <t>Комплектация салона "Монарх"</t>
  </si>
  <si>
    <t>Что понимается??? Интерьер № 8?</t>
  </si>
  <si>
    <t>Линолеум в багажниках</t>
  </si>
  <si>
    <t>на полу линолеум, вертикальные стенки ковролин</t>
  </si>
  <si>
    <t>Диодная подсветка багажных полок</t>
  </si>
  <si>
    <t>Отсеки для багажа над первым рядом пассажирских сидений за водителем и гидом – 2 шт.</t>
  </si>
  <si>
    <t>должна быть база</t>
  </si>
  <si>
    <t>Круиз контроль</t>
  </si>
  <si>
    <t xml:space="preserve">уточняется опция ли </t>
  </si>
  <si>
    <t>Мультифункциональное рулевое колесо ( только в 6128 и 6947)</t>
  </si>
  <si>
    <t>LED фары (только в 6128 и 6947)</t>
  </si>
  <si>
    <t>линзованные галогенные</t>
  </si>
  <si>
    <t>энергопоглощающая конструкция сиденья водителя ( только 6947)</t>
  </si>
  <si>
    <t>нет такой функции</t>
  </si>
  <si>
    <t>Подсветка полок -светло-синий, темно-синий, фиолетовый, оранжевый, желтый(водитель может управлять.)- 3300 - только на 6128</t>
  </si>
  <si>
    <t>только 2 вида дневная и ночная</t>
  </si>
  <si>
    <t>бак 600 л - только на 6128</t>
  </si>
  <si>
    <t>бак на 530 литров</t>
  </si>
  <si>
    <t>ЦЕНЫ В CNY :  ECAS  13400  Тонировка  4000 Система центральной смазки 6700</t>
  </si>
  <si>
    <t>Сиденья на салазках  6700 Туалет  26800  Холодильник 4000 Покрытие пола под дерево  3300</t>
  </si>
  <si>
    <t>Перегородки и поручни из пластика  3300  Кулер  2600,  220в розетка 1500</t>
  </si>
  <si>
    <t>Спальник (включая матрац и подушку)  10 000 Парктроники 1500 Кондиционер спального места водителя 5 000 Комплектация  салона «Монарх» 10000</t>
  </si>
  <si>
    <t>Линолеум в багажниках 2000 Диодная подсветка багажных полок 3300 Отсеки для багажа над первым рядом пассажирских сидений за водителем и гидом – 2 шт.   2000  Круиз контроль 1500 Мультифункциональное рулевое колесо ( только в 6128 и 6947) - 750, LED фары 6700 ( только в 6128 и 6947),энергопоглощающая конструкция сиденья водителя ( только 6947) - 1500  Подсветка полок -светло-синий, темно-синий, фиолетовый, оранжевый, желтый(водитель может управлять.)- 3300 - только на 6128 бак 600 л - 2000 только на 6128</t>
  </si>
  <si>
    <t>С уважением,</t>
  </si>
  <si>
    <t>base or option</t>
  </si>
  <si>
    <r>
      <rPr>
        <b/>
        <sz val="10"/>
        <rFont val="Arial"/>
        <charset val="204"/>
      </rPr>
      <t>цена окраски в юанях на 12 метровый A9 и A6-12 метров/</t>
    </r>
    <r>
      <rPr>
        <b/>
        <sz val="10"/>
        <color rgb="FF0070C0"/>
        <rFont val="Arial"/>
        <charset val="204"/>
      </rPr>
      <t>painting price in yuan for 12 meter A9 and A6-12 meters</t>
    </r>
  </si>
  <si>
    <r>
      <rPr>
        <b/>
        <sz val="10"/>
        <rFont val="Arial"/>
        <charset val="204"/>
      </rPr>
      <t>цена окраски в юанях на A6-9 метров/</t>
    </r>
    <r>
      <rPr>
        <b/>
        <sz val="10"/>
        <color rgb="FF0070C0"/>
        <rFont val="Arial"/>
        <charset val="204"/>
      </rPr>
      <t>painting price in yuan for A6-9 meters</t>
    </r>
  </si>
  <si>
    <r>
      <rPr>
        <sz val="10"/>
        <color theme="1"/>
        <rFont val="Arial"/>
        <charset val="204"/>
      </rPr>
      <t>Цвет БЕЛЫЙ (</t>
    </r>
    <r>
      <rPr>
        <sz val="10"/>
        <color rgb="FF0070C0"/>
        <rFont val="Arial"/>
        <charset val="204"/>
      </rPr>
      <t>RAL 9016</t>
    </r>
    <r>
      <rPr>
        <sz val="10"/>
        <color theme="1"/>
        <rFont val="Arial"/>
        <charset val="204"/>
      </rPr>
      <t>)</t>
    </r>
  </si>
  <si>
    <t>base color</t>
  </si>
  <si>
    <t>SM01</t>
  </si>
  <si>
    <t>SILVER METALLIC</t>
  </si>
  <si>
    <t>Цвет СЕРЕБРИСТЫЙ МЕТАЛЛИК (YTDJ0026 по классификатору цветов)</t>
  </si>
  <si>
    <t>option</t>
  </si>
  <si>
    <r>
      <rPr>
        <sz val="10"/>
        <rFont val="Arial"/>
        <charset val="204"/>
      </rPr>
      <t xml:space="preserve">Цвет КРАСНЫЙ </t>
    </r>
    <r>
      <rPr>
        <sz val="10"/>
        <color rgb="FF0070C0"/>
        <rFont val="Arial"/>
        <charset val="204"/>
      </rPr>
      <t>(Pantone 485С)</t>
    </r>
  </si>
  <si>
    <r>
      <rPr>
        <sz val="10"/>
        <rFont val="Arial"/>
        <charset val="204"/>
      </rPr>
      <t>Цвет ЗЕЛЕНЫЙ</t>
    </r>
    <r>
      <rPr>
        <sz val="10"/>
        <color rgb="FF0070C0"/>
        <rFont val="Arial"/>
        <charset val="204"/>
      </rPr>
      <t xml:space="preserve"> (Pantone 346C) </t>
    </r>
  </si>
  <si>
    <t>BM01</t>
  </si>
  <si>
    <t>BEIGE METALLIC</t>
  </si>
  <si>
    <r>
      <rPr>
        <sz val="10"/>
        <rFont val="Arial"/>
        <charset val="204"/>
      </rPr>
      <t>Цвет ПЕРСИК МЕТАЛЛИК (</t>
    </r>
    <r>
      <rPr>
        <sz val="10"/>
        <color rgb="FFFF0000"/>
        <rFont val="Arial"/>
        <charset val="204"/>
      </rPr>
      <t>specify color by classifier YTDJ or YTGJ</t>
    </r>
    <r>
      <rPr>
        <sz val="10"/>
        <rFont val="Arial"/>
        <charset val="204"/>
      </rPr>
      <t>)</t>
    </r>
  </si>
  <si>
    <r>
      <rPr>
        <sz val="10"/>
        <rFont val="Arial"/>
        <charset val="204"/>
      </rPr>
      <t>Цвет СИНИЙ</t>
    </r>
    <r>
      <rPr>
        <sz val="10"/>
        <color theme="1"/>
        <rFont val="Arial"/>
        <charset val="204"/>
      </rPr>
      <t xml:space="preserve"> (</t>
    </r>
    <r>
      <rPr>
        <sz val="10"/>
        <color rgb="FF0070C0"/>
        <rFont val="Arial"/>
        <charset val="204"/>
      </rPr>
      <t>RAL 5015</t>
    </r>
    <r>
      <rPr>
        <sz val="10"/>
        <color theme="1"/>
        <rFont val="Arial"/>
        <charset val="204"/>
      </rPr>
      <t>)</t>
    </r>
  </si>
  <si>
    <t>GM01</t>
  </si>
  <si>
    <t>MAI GRUEN METALLIC</t>
  </si>
  <si>
    <t>Цвет МАЙСКАЯ ЗЕЛЕНЬ МЕТАЛЛИК (YTGJ0035 по классификатору цветов)</t>
  </si>
  <si>
    <t>S - стандартное оборудование</t>
  </si>
  <si>
    <t>О - опционное оборудование</t>
  </si>
  <si>
    <t xml:space="preserve">                              Комплектации Туристического автобуса Sollers SA9</t>
  </si>
  <si>
    <r>
      <t>SA9 ProMax Tourist Bus</t>
    </r>
    <r>
      <rPr>
        <b/>
        <sz val="11"/>
        <rFont val="Arial"/>
        <family val="2"/>
        <charset val="204"/>
      </rPr>
      <t xml:space="preserve"> L12 </t>
    </r>
    <r>
      <rPr>
        <sz val="11"/>
        <rFont val="Arial"/>
        <charset val="204"/>
      </rPr>
      <t>18.0T 9.7TD 370PS MT6 (51+1+1) / M3 класс III</t>
    </r>
  </si>
  <si>
    <r>
      <t xml:space="preserve">SA9 ProMax Tourist Bus </t>
    </r>
    <r>
      <rPr>
        <b/>
        <sz val="11"/>
        <rFont val="Arial"/>
        <family val="2"/>
        <charset val="204"/>
      </rPr>
      <t>L12</t>
    </r>
    <r>
      <rPr>
        <sz val="11"/>
        <rFont val="Arial"/>
        <charset val="204"/>
      </rPr>
      <t xml:space="preserve"> 18.0T 9.7TD 370PS MT6 (49+1+1) / M3 класс 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</si>
</sst>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5">
    <numFmt numFmtId="164" formatCode="&quot;₽&quot;* #\ ##0\ ;&quot;₽&quot;* \(#\ ##0\)"/>
    <numFmt numFmtId="165" formatCode="#\ ##0.0_);\(#\ ##0.0\);0.0_);@_)"/>
    <numFmt numFmtId="166" formatCode="0.00000000"/>
    <numFmt numFmtId="167" formatCode="_(\¥* #\ ##0_);\(\¥#\ ##0\)"/>
    <numFmt numFmtId="168" formatCode="_(\¥* #\ ##0_);&quot;(¥&quot;#\ ##0\)"/>
    <numFmt numFmtId="169" formatCode="0.0"/>
    <numFmt numFmtId="170" formatCode="\$* #\ ##0\ ;\$* \(#\ ##0\)"/>
    <numFmt numFmtId="171" formatCode="_(&quot;₽&quot;* #\ ##0.0_);_(&quot;₽&quot;* \(#\ ##0.0\);_(&quot;₽&quot;* &quot;-&quot;??_);_(@_)"/>
    <numFmt numFmtId="172" formatCode="_(\$* #\ ##0.0_);_(\$* \(#\ ##0.0\);_(\$* \-??_);_(@_)"/>
    <numFmt numFmtId="173" formatCode="0.0000__"/>
    <numFmt numFmtId="174" formatCode="&quot;₽&quot;* #\ ##0_);[Red]&quot;₽&quot;* \(#\ ##0\)"/>
    <numFmt numFmtId="175" formatCode="&quot;₽&quot;* #\ ##0.00_);[Red]&quot;₽&quot;* \(#\ ##0.00\)"/>
    <numFmt numFmtId="176" formatCode="&quot;₽&quot;* #\ ##0.0\ ;&quot;₽&quot;* \(#\ ##0.0\)"/>
    <numFmt numFmtId="177" formatCode="&quot;₽&quot;* #\ ##0.00\ ;&quot;₽&quot;* \(#\ ##0.00\)"/>
    <numFmt numFmtId="178" formatCode="0_)%;\(0\)%"/>
    <numFmt numFmtId="179" formatCode="0.0\ %;\(0.0\)%"/>
    <numFmt numFmtId="180" formatCode="0.0000%"/>
    <numFmt numFmtId="181" formatCode="0.0%"/>
    <numFmt numFmtId="182" formatCode="#\ ##0.00;[Red]\-#\ ##0.00"/>
    <numFmt numFmtId="183" formatCode="#\ ##0;[Red]\-#\ ##0"/>
    <numFmt numFmtId="184" formatCode=".0."/>
    <numFmt numFmtId="185" formatCode="0\ ;\ \(0\)"/>
    <numFmt numFmtId="186" formatCode="\¥* #\ ##0\ ;\¥* \(#\ ##0\)"/>
    <numFmt numFmtId="187" formatCode="\r\/m\/d"/>
    <numFmt numFmtId="188" formatCode="\$#\ ##0.00_);\(\$#\ ##0.00\)"/>
    <numFmt numFmtId="189" formatCode="mmm\.yy"/>
    <numFmt numFmtId="190" formatCode="&quot;\&quot;#\ ##0.00;[Red]&quot;\&quot;\-#\ ##0.00"/>
    <numFmt numFmtId="191" formatCode="&quot;\&quot;#\ ##0;[Red]&quot;\&quot;\-#\ ##0"/>
    <numFmt numFmtId="192" formatCode="0.0000000000"/>
    <numFmt numFmtId="193" formatCode="_ * #\ ##0.00_)&quot;£&quot;_ ;_ * \(#\ ##0.00&quot;)£&quot;_ ;_ * \-??_)&quot;£&quot;_ ;_ @_ "/>
    <numFmt numFmtId="194" formatCode="_(* #\ ##0.0_)&quot;  &quot;;_(* \(#\ ##0.0&quot;)  &quot;;_(* \-??_);_(@_)"/>
    <numFmt numFmtId="195" formatCode="_(* #\ ##0.0_);_(* \(#\ ##0.0\);_(* \0_);_(@_)"/>
    <numFmt numFmtId="196" formatCode="#\ ##0_);[Red]\ \(#\ ##0\)"/>
    <numFmt numFmtId="197" formatCode="#\ ##0_);[Red]&quot; (&quot;#\ ##0\)"/>
    <numFmt numFmtId="198" formatCode="#\ ##0.000000000_);[Red]\(#\ ##0.000000000\)"/>
    <numFmt numFmtId="199" formatCode="_(* #\ ##0.0_)\ ;_(* \(#\ ##0.0&quot;) &quot;;_(* \-??_);_(@_)"/>
    <numFmt numFmtId="200" formatCode="_(\$* #\ ##0_);_(\$* \(#\ ##0\);_(\$* \-??_);_(@_)"/>
    <numFmt numFmtId="201" formatCode="#\ ##0.00&quot; F&quot;_);\(#\ ##0.00&quot; F)&quot;"/>
    <numFmt numFmtId="202" formatCode="_(&quot;₽&quot;* #\ ##0_);_(&quot;₽&quot;* \(#\ ##0\);_(&quot;₽&quot;* &quot;-&quot;??_);_(@_)"/>
    <numFmt numFmtId="203" formatCode="\#\ ##0.00;[Red]&quot;\-&quot;#\ ##0.00"/>
    <numFmt numFmtId="204" formatCode="\$#\ ##0.00;&quot;-$&quot;#\ ##0.00"/>
    <numFmt numFmtId="205" formatCode="#\ ##0.0000_);\(#\ ##0.0000\)"/>
    <numFmt numFmtId="206" formatCode="\$* ##0.0\ ;\$* \(##0.0\);\$* &quot;N/A &quot;"/>
    <numFmt numFmtId="207" formatCode="#\ ##0.0\ ;\(#\ ##0.0\)"/>
    <numFmt numFmtId="208" formatCode="#\ ##0&quot;£&quot;_);\(#\ ##0&quot;£&quot;\)"/>
    <numFmt numFmtId="209" formatCode="&quot;₽&quot;* ##0.0\ ;&quot;₽&quot;* \(##0.0\);&quot;₽&quot;* &quot;N/A &quot;"/>
    <numFmt numFmtId="210" formatCode="&quot;₽&quot;\ #\ ##0"/>
    <numFmt numFmtId="211" formatCode="&quot;$ &quot;#\ ##0"/>
    <numFmt numFmtId="212" formatCode="General_)"/>
    <numFmt numFmtId="213" formatCode="#\ ##0_);\(#\ ##0\);&quot;-  &quot;"/>
    <numFmt numFmtId="214" formatCode="\$* #\ ##0.0_);[Blue]\$* \(#\ ##0.0\)"/>
    <numFmt numFmtId="215" formatCode="&quot;₽&quot;#\ ##0.0_);[Red]\(&quot;₽&quot;#\ ##0.0\)"/>
    <numFmt numFmtId="216" formatCode="0.000%"/>
    <numFmt numFmtId="217" formatCode="_-* #\ ##0.0_-;\-* #\ ##0.0_-;_-* \-??_-;_-@_-"/>
    <numFmt numFmtId="218" formatCode="#\ ##0.00_);[Red]\(#\ ##0.00\);\-_0_0_)"/>
    <numFmt numFmtId="219" formatCode="&quot;₽&quot;#\ ##0;&quot;₽&quot;\(#\ ##0\)"/>
    <numFmt numFmtId="220" formatCode="\$\ #\ ##0.00_);[Red]\$\(#\ ##0.00\);\$\ \ \ \-\ \ "/>
    <numFmt numFmtId="221" formatCode="_-* #\ ##0.00\ _D_M_-;\-* #\ ##0.00\ _D_M_-;_-* &quot;-&quot;??\ _D_M_-;_-@_-"/>
    <numFmt numFmtId="222" formatCode="#\ ##0.00&quot; F&quot;_);\(#\ ##0.00&quot; F&quot;\)"/>
    <numFmt numFmtId="223" formatCode="#\ ##0.0000"/>
    <numFmt numFmtId="224" formatCode="0.0_)"/>
    <numFmt numFmtId="225" formatCode="_-* #\ ##0\ _D_M_-;\-* #\ ##0\ _D_M_-;_-* &quot;-&quot;\ _D_M_-;_-@_-"/>
    <numFmt numFmtId="226" formatCode="&quot;US$&quot;#\ ##0.00_);&quot;(US$&quot;#\ ##0.00\)"/>
    <numFmt numFmtId="227" formatCode="_-* #\ ##0_-;\-* #\ ##0_-;_-* \-_-;_-@_-"/>
    <numFmt numFmtId="228" formatCode="###0.0000000_);[Red]\(###0.0000000\)"/>
    <numFmt numFmtId="229" formatCode="\+0\ ;\-0\ "/>
    <numFmt numFmtId="230" formatCode="_-* #\ ##0.000000_-;\-* #\ ##0.000000_-;_-* &quot;-&quot;??_-;_-@_-"/>
    <numFmt numFmtId="231" formatCode="&quot;₽&quot;#\ ##0_);\(&quot;₽&quot;#\ ##0\);\ &quot;$   - &quot;"/>
    <numFmt numFmtId="232" formatCode="0&quot; % &quot;"/>
    <numFmt numFmtId="233" formatCode="\$#\ ##0_);&quot;($&quot;#\ ##0\);&quot; $   - &quot;"/>
    <numFmt numFmtId="234" formatCode=";;;"/>
    <numFmt numFmtId="235" formatCode="mmmm\ d\,\ yyyy"/>
    <numFmt numFmtId="236" formatCode="mmmm\ d&quot;, &quot;yyyy"/>
    <numFmt numFmtId="237" formatCode="&quot;US$&quot;#\ ##0.00_);\(&quot;US$&quot;#\ ##0.00\)"/>
    <numFmt numFmtId="238" formatCode="."/>
    <numFmt numFmtId="239" formatCode="_-* #\ ##0\ _D_M_-;\-* #\ ##0\ _D_M_-;_-* &quot;- &quot;_D_M_-;_-@_-"/>
    <numFmt numFmtId="240" formatCode="_(* #\ ##0.0_);_(* \(#\ ##0.0\);_(* #\ ##0_);_(@_)"/>
    <numFmt numFmtId="241" formatCode="_-* #\ ##0\ _₽_-;\-* #\ ##0\ _₽_-;_-* &quot;-&quot;\ _₽_-;_-@_-"/>
    <numFmt numFmtId="242" formatCode="_ * #\ ##0_)_£_ ;_ * \(#\ ##0\)_£_ ;_ * &quot;-&quot;_)_£_ ;_ @_ "/>
    <numFmt numFmtId="243" formatCode="&quot;Bs.&quot;* #\ ##0.0_);&quot;Bs.&quot;* \(#\ ##0.0\);&quot;Bs.&quot;* 0.0_);&quot;Bs.&quot;* @_)"/>
    <numFmt numFmtId="244" formatCode="_(&quot;₽&quot;* #\ ##0.0;_(&quot;₽&quot;* \(#\ ##0.0\);_(&quot;₽&quot;* &quot;0.0&quot;;_(@\)"/>
    <numFmt numFmtId="245" formatCode="#\ ##0.0_);\(#\ ##0.0\)"/>
    <numFmt numFmtId="246" formatCode="_(&quot;\&quot;* #\ ##0_);_(&quot;\&quot;* \-#\ ##0\ ;_(&quot;₽&quot;* &quot;-&quot;??_);_(@_)"/>
    <numFmt numFmtId="247" formatCode="#\ ##0.0000_)"/>
    <numFmt numFmtId="248" formatCode="_(\$* #\ ##0.0_);_(\$* \(#\ ##0.0\);_(\$* &quot;(*)&quot;??_);_(@_)"/>
    <numFmt numFmtId="249" formatCode="_(* #\ ##0.0_);_(* \(#\ ##0.0\);_(* &quot;0 &quot;_);_(@_)"/>
    <numFmt numFmtId="250" formatCode="_(* #\ ##0.0_);_(* \(#\ ##0.0\);_(@_)"/>
    <numFmt numFmtId="251" formatCode="_(\$* #\ ##0.0_);_(\$* \(#\ ##0.0\);_(\$* \0_);_(@_)"/>
    <numFmt numFmtId="252" formatCode="_(* #\ ##0.00_);_(* \(#\ ##0.00\);_(@_)"/>
    <numFmt numFmtId="253" formatCode="#\ ##0.00\ _$;[Red]\-#\ ##0.00\ _$"/>
    <numFmt numFmtId="254" formatCode="#\ ##0.00;\-#\ ##0.00"/>
    <numFmt numFmtId="255" formatCode="_-* #\ ##0_р_._-;\-* #\ ##0_р_._-;_-* &quot;-&quot;_р_._-;_-@_-"/>
    <numFmt numFmtId="256" formatCode="_-* #\ ##0_р_._-;\-* #\ ##0_р_._-;_-* \-_р_._-;_-@_-"/>
    <numFmt numFmtId="257" formatCode="\$* #\ ##0_);&quot;($&quot;* #\ ##0\)"/>
    <numFmt numFmtId="258" formatCode="\$#\ ##0_ \);&quot;($&quot;#\ ##0&quot; )&quot;"/>
    <numFmt numFmtId="259" formatCode="#\ ##0;\(#\ ##0\)"/>
    <numFmt numFmtId="260" formatCode="000"/>
    <numFmt numFmtId="261" formatCode="#\ ##0.00\ _$;\-#\ ##0.00\ _$"/>
    <numFmt numFmtId="262" formatCode="_-* #\ ##0.00_р_._-;\-* #\ ##0.00_р_._-;_-* &quot;-&quot;??_р_._-;_-@_-"/>
    <numFmt numFmtId="263" formatCode="#\ ##0;\-#\ ##0"/>
    <numFmt numFmtId="264" formatCode="#\ ##0"/>
    <numFmt numFmtId="265" formatCode="&quot;₽&quot;#\ ##0;\-&quot;₽&quot;#\ ##0"/>
    <numFmt numFmtId="266" formatCode="_-* #\ ##0\ &quot;F&quot;_-;\-* #\ ##0\ &quot;F&quot;_-;_-* &quot;-&quot;\ &quot;F&quot;_-;_-@_-"/>
    <numFmt numFmtId="267" formatCode="\$* #\ ##0\ _);&quot;($&quot;* #\ ##0&quot; )&quot;"/>
    <numFmt numFmtId="268" formatCode="\$*#\,##0\ _);&quot;($&quot;* #\ ##0&quot; )&quot;"/>
    <numFmt numFmtId="269" formatCode="_(* #\ ##0.00_);_(* \(#\ ##0.00\);_(* &quot;0 &quot;_);_(@_)"/>
    <numFmt numFmtId="270" formatCode="\$* #\ ##0.00_);[Red]\$* \(#\ ##0.00\)"/>
    <numFmt numFmtId="271" formatCode="0.00\ \ \ \ \ ;\(0.00\)\ \ \ \ "/>
    <numFmt numFmtId="272" formatCode="0.000\ \ \ \ \ ;\(0.000\)\ \ \ \ "/>
    <numFmt numFmtId="273" formatCode="_(\$* #\ ##0.0_);_(\$* \(#\ ##0.0\);_(\$* &quot;       *&quot;??_);_(@_)"/>
    <numFmt numFmtId="274" formatCode="_(\$* #\ ##0_);_(\$* \(#\ ##0\);_(\$* &quot;*  &quot;_);_(@_)"/>
    <numFmt numFmtId="275" formatCode="_(\$* #\ ##0.0_);_(\$* \(#\ ##0.0\);_(\$* &quot;    *&quot;??_);_(@_)"/>
    <numFmt numFmtId="276" formatCode="\$#\ ##0.0_);&quot;($&quot;#\ ##0.0\)"/>
    <numFmt numFmtId="277" formatCode="\$* #\ ##0.00_);\$* \(#\ ##0.00\)"/>
    <numFmt numFmtId="278" formatCode="0#\-##\-##"/>
    <numFmt numFmtId="279" formatCode="\$#\ ##0\ ;\(\$#\ ##0\)"/>
    <numFmt numFmtId="280" formatCode="\t0.00%"/>
    <numFmt numFmtId="281" formatCode="\$\ #\ ##0;\-\$\ #\ ##0"/>
    <numFmt numFmtId="282" formatCode="dd\.mm\.yyyy"/>
    <numFmt numFmtId="283" formatCode="#\ ##0.0;\(#\ ##0.0\)"/>
    <numFmt numFmtId="284" formatCode="#\ ##0.000_);\(#\ ##0.000\)"/>
    <numFmt numFmtId="285" formatCode="0.00000&quot;  &quot;"/>
    <numFmt numFmtId="286" formatCode="_ * #\ ##0.00_)_£_ ;_ * \(#\ ##0.00\)_£_ ;_ * &quot;-&quot;??_)_£_ ;_ @_ "/>
    <numFmt numFmtId="287" formatCode="&quot;₽&quot;* #\ ##0_);&quot;₽&quot;* \(#\ ##0\)"/>
    <numFmt numFmtId="288" formatCode="\$#\ ##0_);&quot;($&quot;#\ ##0\)"/>
    <numFmt numFmtId="289" formatCode="\t#\ ??/??"/>
    <numFmt numFmtId="290" formatCode="_(\$* #\ ##0_);_(\$* \(#\ ##0\);_(\$* \-_);_(@_)"/>
    <numFmt numFmtId="291" formatCode="#\ ##0;\ \(#\ ##0\)"/>
    <numFmt numFmtId="292" formatCode="_(* #\ ##0.0000_);_(* \(#\ ##0.0000\);_(* &quot;-&quot;??_);_(@_)"/>
    <numFmt numFmtId="293" formatCode="#\ ##0.00;[Red]\(#\ ##0.00\)"/>
    <numFmt numFmtId="294" formatCode="_-* #\ ##0.00\ [$€-1]_-;\-* #\ ##0.00\ [$€-1]_-;_-* &quot;-&quot;??\ [$€-1]_-"/>
    <numFmt numFmtId="295" formatCode="_(&quot;₽&quot;* #\ ##0;_(&quot;₽&quot;* \(#\ ##0\);_(&quot;₽&quot;* &quot;0&quot;;_(@\)"/>
    <numFmt numFmtId="296" formatCode="#\ ##0.00%;[Red]\(#\ ##0.00%\)"/>
    <numFmt numFmtId="297" formatCode="_-* #\ ##0.00_-;\-* #\ ##0.00_-;_-* \-??_-;_-@_-"/>
    <numFmt numFmtId="298" formatCode="_(&quot;Cr$&quot;* #\ ##0_);_(&quot;Cr$&quot;* \(#\ ##0\);_(&quot;Cr$&quot;* \-_);_(@_)"/>
    <numFmt numFmtId="299" formatCode="_(&quot;Cr$&quot;* #\ ##0.00_);_(&quot;Cr$&quot;* \(#\ ##0.00\);_(&quot;Cr$&quot;* \-??_);_(@_)"/>
    <numFmt numFmtId="300" formatCode="\$#\ ##0.0"/>
    <numFmt numFmtId="301" formatCode="#\ ##0\?_);[Red]\(#\ ##0&quot;?)&quot;"/>
    <numFmt numFmtId="302" formatCode="_-&quot;£&quot;* #\ ##0_-;&quot;-£&quot;* #\ ##0_-;_-&quot;£&quot;* \-_-;_-@_-"/>
    <numFmt numFmtId="303" formatCode="_-&quot;£&quot;* #\ ##0.00_-;&quot;-£&quot;* #\ ##0.00_-;_-&quot;£&quot;* \-??_-;_-@_-"/>
    <numFmt numFmtId="304" formatCode="_-* #\ ##0\ &quot;₽&quot;_-;\-* #\ ##0\ &quot;₽&quot;_-;_-* &quot;-&quot;\ &quot;₽&quot;_-;_-@_-"/>
    <numFmt numFmtId="305" formatCode="_-* #\ ##0&quot; F&quot;_-;\-* #\ ##0&quot; F&quot;_-;_-* &quot;- F&quot;_-;_-@_-"/>
    <numFmt numFmtId="306" formatCode="#\ ##0.00\ &quot;F&quot;;\-#\ ##0.00\ &quot;F&quot;"/>
    <numFmt numFmtId="307" formatCode="_-* #\ ##0.00\ &quot;F&quot;_-;\-* #\ ##0.00\ &quot;F&quot;_-;_-* &quot;-&quot;??\ &quot;F&quot;_-;_-@_-"/>
    <numFmt numFmtId="308" formatCode="&quot;₽&quot;#\ ##0.0"/>
    <numFmt numFmtId="309" formatCode="#\ ##0&quot;｣&quot;_);[Red]\(#\ ##0&quot;｣&quot;\)"/>
    <numFmt numFmtId="310" formatCode="0.00_)"/>
    <numFmt numFmtId="311" formatCode="_(* #\ ##0.0;_(* \(#\ ##0.0\);_(* &quot;0.0&quot;;_(@_)"/>
    <numFmt numFmtId="312" formatCode="_(* #\ ##0_);_(* \(#\ ##0\);_(* \-_);_(@_)"/>
    <numFmt numFmtId="313" formatCode="#\ ##0.0_)&quot;Pts.&quot;;\(#\ ##0.0\)&quot;Pts.&quot;;0.0_)&quot;Pts.&quot;;@_)&quot;Pts.&quot;"/>
    <numFmt numFmtId="314" formatCode="#\ ##0.0_)_P_t_s_.;\(#\ ##0.0\)_P_t_s_.;0.0_)_P_t_s_.;@_)_P_t_s_."/>
    <numFmt numFmtId="315" formatCode="#\ ##0.0_)&quot;  &quot;;[Red]\(#\ ##0.0&quot;)  &quot;;@_)&quot;  &quot;"/>
    <numFmt numFmtId="316" formatCode="0.0_)%;\(0.0&quot;)%&quot;"/>
    <numFmt numFmtId="317" formatCode="#\ ##0;[Red]\(#\ ##0\)"/>
    <numFmt numFmtId="318" formatCode="\A&quot;₽&quot;#\ ##0_);\(&quot;₽&quot;#\ ##0\)"/>
    <numFmt numFmtId="319" formatCode="#\ ##0.0_)_%;\(#\ ##0.0\)_%;0.0_)_%;@_)_%"/>
    <numFmt numFmtId="320" formatCode="#\ ##0.0_)&quot;%&quot;;\(#\ ##0.0\)&quot;%&quot;;0.0_)&quot;%&quot;;@_)&quot;%&quot;"/>
    <numFmt numFmtId="321" formatCode="#\ ##0_);\(#\ ##0\);&quot;- &quot;"/>
    <numFmt numFmtId="322" formatCode="&quot;₽&quot;#.\);\(&quot;₽&quot;#\ ##0\)"/>
    <numFmt numFmtId="323" formatCode="#\ ##0.00"/>
    <numFmt numFmtId="324" formatCode="#\ ##0_);\(#\ ##0\);\-\-\ \ "/>
    <numFmt numFmtId="325" formatCode="##\ ##0.00_);\(#\ ##0.00\)"/>
    <numFmt numFmtId="326" formatCode="#\ ##0.00\ ;\(#\ ##0.00\)"/>
    <numFmt numFmtId="327" formatCode=";;*__)"/>
    <numFmt numFmtId="328" formatCode="_-&quot;L.&quot;\ * #\ ##0_-;\-&quot;L.&quot;\ * #\ ##0_-;_-&quot;L.&quot;\ * &quot;-&quot;_-;_-@_-"/>
    <numFmt numFmtId="329" formatCode="_-&quot;L.&quot;\ * #\ ##0.00_-;\-&quot;L.&quot;\ * #\ ##0.00_-;_-&quot;L.&quot;\ * &quot;-&quot;??_-;_-@_-"/>
    <numFmt numFmtId="330" formatCode="_-* #\ ##0\ &quot;DM&quot;_-;\-* #\ ##0\ &quot;DM&quot;_-;_-* &quot;-&quot;\ &quot;DM&quot;_-;_-@_-"/>
    <numFmt numFmtId="331" formatCode="_-* #\ ##0.00\ &quot;DM&quot;_-;\-* #\ ##0.00\ &quot;DM&quot;_-;_-* &quot;-&quot;??\ &quot;DM&quot;_-;_-@_-"/>
    <numFmt numFmtId="332" formatCode="_-* #\ ##0.00\ &quot;₽&quot;_-;\-* #\ ##0.00\ &quot;₽&quot;_-;_-* &quot;-&quot;??\ &quot;₽&quot;_-;_-@_-"/>
    <numFmt numFmtId="333" formatCode="0.000"/>
    <numFmt numFmtId="334" formatCode="#\ ##0.00\ &quot;₽&quot;;[Red]\-#\ ##0.00\ &quot;₽&quot;"/>
    <numFmt numFmtId="335" formatCode="#\ ##0\ &quot;₽&quot;;[Red]\-#\ ##0\ &quot;₽&quot;"/>
    <numFmt numFmtId="336" formatCode="#\ ##0\ &quot;₽&quot;"/>
    <numFmt numFmtId="337" formatCode="[$¥-804]#\ ##0"/>
    <numFmt numFmtId="338" formatCode="[$¥-804]#\ ##0.00"/>
  </numFmts>
  <fonts count="114">
    <font>
      <sz val="10"/>
      <name val="MS Sans Serif"/>
      <charset val="134"/>
    </font>
    <font>
      <sz val="12"/>
      <color rgb="FF3C4043"/>
      <name val="Roboto"/>
      <charset val="134"/>
    </font>
    <font>
      <b/>
      <sz val="1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9"/>
      <name val="Calibri"/>
      <charset val="204"/>
    </font>
    <font>
      <sz val="9"/>
      <color rgb="FFFF0000"/>
      <name val="Calibri"/>
      <charset val="204"/>
    </font>
    <font>
      <sz val="10"/>
      <name val="Arial Narrow"/>
      <charset val="204"/>
    </font>
    <font>
      <sz val="11"/>
      <name val="Calibri"/>
      <charset val="204"/>
    </font>
    <font>
      <sz val="10"/>
      <name val="MS Sans Serif"/>
      <charset val="204"/>
    </font>
    <font>
      <b/>
      <sz val="10"/>
      <color rgb="FFFF0000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sz val="10"/>
      <color theme="1"/>
      <name val="Arial"/>
      <charset val="204"/>
    </font>
    <font>
      <sz val="10"/>
      <color rgb="FFFF0000"/>
      <name val="Arial"/>
      <charset val="204"/>
    </font>
    <font>
      <sz val="11"/>
      <color rgb="FFFF0000"/>
      <name val="Calibri"/>
      <charset val="204"/>
    </font>
    <font>
      <sz val="10"/>
      <color rgb="FF0070C0"/>
      <name val="Arial"/>
      <charset val="204"/>
    </font>
    <font>
      <sz val="10"/>
      <color rgb="FF000000"/>
      <name val="Arial"/>
      <charset val="204"/>
    </font>
    <font>
      <b/>
      <sz val="10"/>
      <color rgb="FF7030A0"/>
      <name val="Arial"/>
      <charset val="204"/>
    </font>
    <font>
      <b/>
      <sz val="10"/>
      <color rgb="FF0070C0"/>
      <name val="Arial"/>
      <charset val="204"/>
    </font>
    <font>
      <b/>
      <sz val="10"/>
      <color rgb="FFC00000"/>
      <name val="Arial"/>
      <charset val="204"/>
    </font>
    <font>
      <sz val="11"/>
      <name val="MS Sans Serif"/>
      <charset val="204"/>
    </font>
    <font>
      <sz val="11"/>
      <name val="Arial"/>
      <charset val="204"/>
    </font>
    <font>
      <b/>
      <sz val="11"/>
      <color rgb="FFFF0000"/>
      <name val="Arial"/>
      <charset val="204"/>
    </font>
    <font>
      <b/>
      <sz val="11"/>
      <color theme="1"/>
      <name val="Arial"/>
      <charset val="204"/>
    </font>
    <font>
      <sz val="11"/>
      <color theme="1"/>
      <name val="Arial"/>
      <charset val="204"/>
    </font>
    <font>
      <b/>
      <sz val="11"/>
      <color rgb="FF0070C0"/>
      <name val="Arial"/>
      <charset val="204"/>
    </font>
    <font>
      <b/>
      <sz val="11"/>
      <color rgb="FF7030A0"/>
      <name val="Arial"/>
      <charset val="204"/>
    </font>
    <font>
      <sz val="11"/>
      <color theme="1"/>
      <name val="Calibri"/>
      <charset val="134"/>
      <scheme val="minor"/>
    </font>
    <font>
      <sz val="8.5"/>
      <name val="LinePrinter"/>
      <charset val="134"/>
    </font>
    <font>
      <sz val="10"/>
      <name val="Times New Roman"/>
      <charset val="204"/>
    </font>
    <font>
      <sz val="11"/>
      <name val="‚l‚r ‚oƒSƒVƒbƒN"/>
      <charset val="134"/>
    </font>
    <font>
      <sz val="8"/>
      <name val="Arial"/>
      <charset val="204"/>
    </font>
    <font>
      <sz val="10"/>
      <name val="Prestige Elite"/>
      <charset val="134"/>
    </font>
    <font>
      <sz val="11"/>
      <name val="‚l‚r –?’©"/>
      <charset val="128"/>
    </font>
    <font>
      <sz val="12"/>
      <name val="Helv"/>
      <charset val="134"/>
    </font>
    <font>
      <u/>
      <sz val="11"/>
      <color indexed="36"/>
      <name val="‚l‚r ‚oƒSƒVƒbƒN"/>
      <charset val="134"/>
    </font>
    <font>
      <sz val="11"/>
      <name val="lr oSVbN"/>
      <charset val="128"/>
    </font>
    <font>
      <u/>
      <sz val="11"/>
      <color indexed="36"/>
      <name val="lr oSVbN"/>
      <charset val="128"/>
    </font>
    <font>
      <u/>
      <sz val="11"/>
      <color indexed="12"/>
      <name val="lr oSVbN"/>
      <charset val="128"/>
    </font>
    <font>
      <sz val="10"/>
      <name val="Courier"/>
      <charset val="134"/>
    </font>
    <font>
      <sz val="11"/>
      <name val="‚l‚r ‚o?S?V?b?N"/>
      <charset val="128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b/>
      <sz val="12"/>
      <name val="MS Sans Serif"/>
      <charset val="204"/>
    </font>
    <font>
      <sz val="12"/>
      <name val="¹UAAA¼"/>
      <charset val="129"/>
    </font>
    <font>
      <sz val="8"/>
      <name val="Times New Roman"/>
      <charset val="204"/>
    </font>
    <font>
      <u/>
      <sz val="10"/>
      <color indexed="20"/>
      <name val="Arial"/>
      <charset val="204"/>
    </font>
    <font>
      <sz val="10"/>
      <color indexed="12"/>
      <name val="Arial"/>
      <charset val="204"/>
    </font>
    <font>
      <sz val="8"/>
      <color indexed="20"/>
      <name val="Tahoma"/>
      <charset val="204"/>
    </font>
    <font>
      <sz val="10"/>
      <color indexed="20"/>
      <name val="Arial Narrow"/>
      <charset val="204"/>
    </font>
    <font>
      <sz val="10"/>
      <name val="Helv"/>
      <charset val="134"/>
    </font>
    <font>
      <b/>
      <sz val="10"/>
      <name val="Helv"/>
      <charset val="134"/>
    </font>
    <font>
      <b/>
      <sz val="8"/>
      <name val="Times New Roman"/>
      <charset val="204"/>
    </font>
    <font>
      <i/>
      <sz val="10"/>
      <color indexed="10"/>
      <name val="Arial Narrow"/>
      <charset val="204"/>
    </font>
    <font>
      <b/>
      <sz val="9"/>
      <name val="Arial"/>
      <charset val="204"/>
    </font>
    <font>
      <sz val="6.5"/>
      <name val="MS Sans Serif"/>
      <charset val="204"/>
    </font>
    <font>
      <sz val="8"/>
      <name val="MS Sans Serif"/>
      <charset val="204"/>
    </font>
    <font>
      <sz val="10"/>
      <color indexed="8"/>
      <name val="Arial"/>
      <charset val="204"/>
    </font>
    <font>
      <b/>
      <sz val="8"/>
      <name val="MS Sans Serif"/>
      <charset val="204"/>
    </font>
    <font>
      <sz val="8"/>
      <color indexed="19"/>
      <name val="Tahoma"/>
      <charset val="204"/>
    </font>
    <font>
      <sz val="9"/>
      <name val="Times New Roman"/>
      <charset val="204"/>
    </font>
    <font>
      <b/>
      <sz val="8"/>
      <name val="Helv"/>
      <charset val="134"/>
    </font>
    <font>
      <i/>
      <sz val="8"/>
      <color indexed="11"/>
      <name val="Tahoma"/>
      <charset val="204"/>
    </font>
    <font>
      <sz val="12"/>
      <name val="Arial"/>
      <charset val="204"/>
    </font>
    <font>
      <u/>
      <sz val="11"/>
      <color indexed="12"/>
      <name val="‚l‚r ‚oƒSƒVƒbƒN"/>
      <charset val="134"/>
    </font>
    <font>
      <i/>
      <sz val="8"/>
      <color indexed="12"/>
      <name val="Tahoma"/>
      <charset val="204"/>
    </font>
    <font>
      <b/>
      <i/>
      <sz val="10"/>
      <name val="Arial"/>
      <charset val="204"/>
    </font>
    <font>
      <b/>
      <sz val="12"/>
      <name val="Helv"/>
      <charset val="134"/>
    </font>
    <font>
      <b/>
      <sz val="8"/>
      <name val="MS Sans Serif"/>
      <charset val="134"/>
    </font>
    <font>
      <b/>
      <i/>
      <sz val="12"/>
      <name val="MS Sans Serif"/>
      <charset val="134"/>
    </font>
    <font>
      <b/>
      <u/>
      <sz val="14"/>
      <name val="Helv"/>
      <charset val="134"/>
    </font>
    <font>
      <b/>
      <sz val="18"/>
      <name val="Arial"/>
      <charset val="204"/>
    </font>
    <font>
      <u/>
      <sz val="10"/>
      <color indexed="10"/>
      <name val="Arial"/>
      <charset val="204"/>
    </font>
    <font>
      <u/>
      <sz val="10"/>
      <color indexed="52"/>
      <name val="Arial"/>
      <charset val="204"/>
    </font>
    <font>
      <u/>
      <sz val="11"/>
      <color theme="10"/>
      <name val="Calibri"/>
      <charset val="204"/>
      <scheme val="minor"/>
    </font>
    <font>
      <sz val="10"/>
      <color indexed="8"/>
      <name val="Arial Narrow"/>
      <charset val="204"/>
    </font>
    <font>
      <sz val="8"/>
      <name val="Helvetica"/>
      <charset val="134"/>
    </font>
    <font>
      <sz val="10"/>
      <color indexed="8"/>
      <name val="MS Sans Serif"/>
      <charset val="204"/>
    </font>
    <font>
      <b/>
      <sz val="11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1"/>
      <color theme="1"/>
      <name val="Calibri"/>
      <charset val="204"/>
      <scheme val="minor"/>
    </font>
    <font>
      <sz val="8"/>
      <name val="Tahoma"/>
      <charset val="204"/>
    </font>
    <font>
      <sz val="8"/>
      <name val="Helv"/>
      <charset val="134"/>
    </font>
    <font>
      <sz val="11"/>
      <name val="‚l‚r –¾’©"/>
      <charset val="128"/>
    </font>
    <font>
      <i/>
      <sz val="8"/>
      <color indexed="23"/>
      <name val="Tahoma"/>
      <charset val="204"/>
    </font>
    <font>
      <b/>
      <sz val="10"/>
      <name val="MS Sans Serif"/>
      <charset val="20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8"/>
      <color indexed="8"/>
      <name val="Times New Roman"/>
      <charset val="204"/>
    </font>
    <font>
      <b/>
      <sz val="8"/>
      <color indexed="8"/>
      <name val="Times New Roman"/>
      <charset val="204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b/>
      <sz val="8.25"/>
      <name val="Helv"/>
      <charset val="134"/>
    </font>
    <font>
      <b/>
      <sz val="10"/>
      <name val="Times New Roman"/>
      <charset val="204"/>
    </font>
    <font>
      <sz val="10"/>
      <name val="Helvetica"/>
      <charset val="134"/>
    </font>
    <font>
      <sz val="8"/>
      <color indexed="8"/>
      <name val="Tahoma"/>
      <charset val="204"/>
    </font>
    <font>
      <b/>
      <sz val="18"/>
      <color indexed="8"/>
      <name val="Arial"/>
      <charset val="204"/>
    </font>
    <font>
      <sz val="8"/>
      <color indexed="18"/>
      <name val="Tahoma"/>
      <charset val="204"/>
    </font>
    <font>
      <i/>
      <sz val="8"/>
      <color indexed="8"/>
      <name val="Tahoma"/>
      <charset val="204"/>
    </font>
    <font>
      <sz val="10"/>
      <name val="Wingdings"/>
      <charset val="2"/>
    </font>
    <font>
      <sz val="14"/>
      <name val="뼻뮝"/>
      <charset val="129"/>
    </font>
    <font>
      <sz val="12"/>
      <name val="뼻뮝"/>
      <charset val="129"/>
    </font>
    <font>
      <sz val="12"/>
      <name val="바탕체"/>
      <charset val="129"/>
    </font>
    <font>
      <sz val="10"/>
      <name val="굴림체"/>
      <charset val="129"/>
    </font>
    <font>
      <vertAlign val="superscript"/>
      <sz val="11"/>
      <name val="Arial"/>
      <charset val="204"/>
    </font>
    <font>
      <vertAlign val="superscript"/>
      <sz val="10"/>
      <name val="Arial"/>
      <charset val="204"/>
    </font>
    <font>
      <b/>
      <sz val="9"/>
      <name val="Tahoma"/>
      <charset val="204"/>
    </font>
    <font>
      <sz val="9"/>
      <name val="Tahoma"/>
      <charset val="204"/>
    </font>
    <font>
      <sz val="10"/>
      <name val="MS Sans Serif"/>
      <charset val="13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35"/>
        <bgColor indexed="15"/>
      </patternFill>
    </fill>
    <fill>
      <patternFill patternType="solid">
        <fgColor indexed="15"/>
        <bgColor indexed="35"/>
      </patternFill>
    </fill>
    <fill>
      <patternFill patternType="solid">
        <fgColor indexed="22"/>
        <bgColor indexed="25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8">
    <xf numFmtId="0" fontId="0" fillId="0" borderId="0"/>
    <xf numFmtId="164" fontId="29" fillId="0" borderId="0" applyFont="0" applyFill="0" applyBorder="0" applyAlignment="0" applyProtection="0"/>
    <xf numFmtId="165" fontId="9" fillId="0" borderId="0" applyFont="0" applyFill="0" applyBorder="0" applyProtection="0">
      <alignment horizontal="right"/>
    </xf>
    <xf numFmtId="166" fontId="30" fillId="0" borderId="0" applyFont="0" applyFill="0" applyBorder="0" applyAlignment="0" applyProtection="0"/>
    <xf numFmtId="166" fontId="3" fillId="0" borderId="0" applyFont="0" applyFill="0" applyAlignment="0" applyProtection="0"/>
    <xf numFmtId="166" fontId="30" fillId="0" borderId="0" applyFont="0" applyFill="0" applyBorder="0" applyAlignment="0" applyProtection="0"/>
    <xf numFmtId="166" fontId="3" fillId="0" borderId="0" applyFont="0" applyFill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Alignment="0" applyProtection="0"/>
    <xf numFmtId="169" fontId="3" fillId="0" borderId="0" applyFont="0" applyFill="0" applyAlignment="0" applyProtection="0"/>
    <xf numFmtId="170" fontId="3" fillId="0" borderId="0" applyFont="0" applyFill="0" applyAlignment="0" applyProtection="0"/>
    <xf numFmtId="169" fontId="3" fillId="0" borderId="0" applyFont="0" applyFill="0" applyAlignment="0" applyProtection="0"/>
    <xf numFmtId="169" fontId="3" fillId="0" borderId="0" applyFont="0" applyFill="0" applyAlignment="0" applyProtection="0"/>
    <xf numFmtId="169" fontId="3" fillId="0" borderId="0" applyFont="0" applyFill="0" applyAlignment="0" applyProtection="0"/>
    <xf numFmtId="0" fontId="3" fillId="0" borderId="0" applyFont="0" applyFill="0" applyAlignment="0" applyProtection="0"/>
    <xf numFmtId="169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69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69" fontId="3" fillId="0" borderId="0" applyFont="0" applyFill="0" applyAlignment="0" applyProtection="0"/>
    <xf numFmtId="170" fontId="3" fillId="0" borderId="0" applyFont="0" applyFill="0" applyAlignment="0" applyProtection="0"/>
    <xf numFmtId="169" fontId="3" fillId="0" borderId="0" applyFont="0" applyFill="0" applyAlignment="0" applyProtection="0"/>
    <xf numFmtId="170" fontId="3" fillId="0" borderId="0" applyFont="0" applyFill="0" applyAlignment="0" applyProtection="0"/>
    <xf numFmtId="170" fontId="3" fillId="0" borderId="0" applyFont="0" applyFill="0" applyAlignment="0" applyProtection="0"/>
    <xf numFmtId="170" fontId="3" fillId="0" borderId="0" applyFont="0" applyFill="0" applyAlignment="0" applyProtection="0"/>
    <xf numFmtId="164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71" fontId="31" fillId="0" borderId="0" applyFont="0" applyFill="0" applyBorder="0" applyAlignment="0" applyProtection="0"/>
    <xf numFmtId="172" fontId="3" fillId="0" borderId="0" applyFont="0" applyFill="0" applyAlignment="0" applyProtection="0"/>
    <xf numFmtId="0" fontId="3" fillId="0" borderId="0" applyFont="0" applyFill="0" applyAlignment="0" applyProtection="0"/>
    <xf numFmtId="17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73" fontId="3" fillId="0" borderId="0" applyFont="0" applyFill="0" applyAlignment="0" applyProtection="0"/>
    <xf numFmtId="173" fontId="3" fillId="0" borderId="0" applyFont="0" applyFill="0" applyAlignment="0" applyProtection="0"/>
    <xf numFmtId="17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Alignment="0" applyProtection="0"/>
    <xf numFmtId="0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3" fillId="0" borderId="0" applyFont="0" applyFill="0" applyAlignment="0" applyProtection="0"/>
    <xf numFmtId="181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" fillId="0" borderId="0"/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6" fontId="3" fillId="0" borderId="0"/>
    <xf numFmtId="187" fontId="35" fillId="0" borderId="0"/>
    <xf numFmtId="187" fontId="35" fillId="0" borderId="0"/>
    <xf numFmtId="187" fontId="35" fillId="0" borderId="0"/>
    <xf numFmtId="188" fontId="35" fillId="0" borderId="0"/>
    <xf numFmtId="187" fontId="35" fillId="0" borderId="0"/>
    <xf numFmtId="188" fontId="35" fillId="0" borderId="0"/>
    <xf numFmtId="188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9" fontId="35" fillId="0" borderId="0"/>
    <xf numFmtId="187" fontId="35" fillId="0" borderId="0"/>
    <xf numFmtId="187" fontId="35" fillId="0" borderId="0"/>
    <xf numFmtId="189" fontId="35" fillId="0" borderId="0"/>
    <xf numFmtId="187" fontId="35" fillId="0" borderId="0"/>
    <xf numFmtId="189" fontId="35" fillId="0" borderId="0"/>
    <xf numFmtId="188" fontId="35" fillId="0" borderId="0"/>
    <xf numFmtId="9" fontId="3" fillId="1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8" fillId="0" borderId="0" applyNumberFormat="0" applyFill="0" applyBorder="0" applyAlignment="0" applyProtection="0">
      <alignment vertical="top"/>
      <protection locked="0"/>
    </xf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3" fontId="3" fillId="0" borderId="0" applyFont="0" applyFill="0" applyAlignment="0" applyProtection="0"/>
    <xf numFmtId="194" fontId="3" fillId="0" borderId="0" applyFont="0" applyFill="0" applyAlignment="0" applyProtection="0"/>
    <xf numFmtId="195" fontId="3" fillId="0" borderId="0" applyFont="0" applyFill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8" fontId="3" fillId="0" borderId="0" applyFont="0" applyFill="0" applyAlignment="0" applyProtection="0"/>
    <xf numFmtId="0" fontId="3" fillId="0" borderId="0" applyFont="0" applyFill="0" applyBorder="0" applyAlignment="0" applyProtection="0"/>
    <xf numFmtId="199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0" fontId="3" fillId="0" borderId="0" applyFont="0" applyFill="0" applyAlignment="0" applyProtection="0"/>
    <xf numFmtId="200" fontId="3" fillId="0" borderId="0" applyFont="0" applyFill="0" applyAlignment="0" applyProtection="0"/>
    <xf numFmtId="200" fontId="3" fillId="0" borderId="0" applyFont="0" applyFill="0" applyAlignment="0" applyProtection="0"/>
    <xf numFmtId="198" fontId="3" fillId="0" borderId="0" applyFont="0" applyFill="0" applyAlignment="0" applyProtection="0"/>
    <xf numFmtId="201" fontId="3" fillId="0" borderId="0" applyFont="0" applyFill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0" fontId="3" fillId="0" borderId="0" applyFont="0" applyFill="0" applyAlignment="0" applyProtection="0"/>
    <xf numFmtId="198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202" fontId="30" fillId="0" borderId="0" applyFont="0" applyFill="0" applyBorder="0" applyAlignment="0" applyProtection="0"/>
    <xf numFmtId="201" fontId="3" fillId="0" borderId="0" applyFont="0" applyFill="0" applyAlignment="0" applyProtection="0"/>
    <xf numFmtId="196" fontId="29" fillId="0" borderId="0" applyFont="0" applyFill="0" applyBorder="0" applyAlignment="0" applyProtection="0"/>
    <xf numFmtId="203" fontId="3" fillId="0" borderId="0" applyFont="0" applyFill="0" applyAlignment="0" applyProtection="0"/>
    <xf numFmtId="204" fontId="3" fillId="0" borderId="0" applyFont="0" applyFill="0" applyAlignment="0" applyProtection="0"/>
    <xf numFmtId="205" fontId="3" fillId="0" borderId="0" applyFont="0" applyFill="0" applyAlignment="0" applyProtection="0"/>
    <xf numFmtId="196" fontId="29" fillId="0" borderId="0" applyFont="0" applyFill="0" applyBorder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0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20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210" fontId="9" fillId="0" borderId="0" applyFont="0" applyFill="0" applyBorder="0" applyAlignment="0" applyProtection="0"/>
    <xf numFmtId="211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12" fontId="3" fillId="0" borderId="0" applyFont="0" applyFill="0" applyAlignment="0" applyProtection="0"/>
    <xf numFmtId="212" fontId="3" fillId="0" borderId="0" applyFont="0" applyFill="0" applyAlignment="0" applyProtection="0"/>
    <xf numFmtId="196" fontId="29" fillId="0" borderId="0" applyFont="0" applyFill="0" applyBorder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209" fontId="3" fillId="0" borderId="0" applyFont="0" applyFill="0" applyBorder="0" applyAlignment="0" applyProtection="0"/>
    <xf numFmtId="198" fontId="3" fillId="0" borderId="0" applyFont="0" applyFill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4" fontId="3" fillId="0" borderId="0" applyFont="0" applyFill="0" applyAlignment="0" applyProtection="0"/>
    <xf numFmtId="214" fontId="3" fillId="0" borderId="0" applyFont="0" applyFill="0" applyAlignment="0" applyProtection="0"/>
    <xf numFmtId="192" fontId="3" fillId="0" borderId="0" applyFont="0" applyFill="0" applyAlignment="0" applyProtection="0"/>
    <xf numFmtId="215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216" fontId="3" fillId="0" borderId="0" applyFont="0" applyFill="0" applyAlignment="0" applyProtection="0"/>
    <xf numFmtId="217" fontId="3" fillId="0" borderId="0" applyFont="0" applyFill="0" applyAlignment="0" applyProtection="0"/>
    <xf numFmtId="171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96" fontId="29" fillId="0" borderId="0" applyFont="0" applyFill="0" applyBorder="0" applyAlignment="0" applyProtection="0"/>
    <xf numFmtId="202" fontId="30" fillId="0" borderId="0" applyFont="0" applyFill="0" applyBorder="0" applyAlignment="0" applyProtection="0"/>
    <xf numFmtId="197" fontId="3" fillId="0" borderId="0" applyFont="0" applyFill="0" applyAlignment="0" applyProtection="0"/>
    <xf numFmtId="202" fontId="30" fillId="0" borderId="0" applyFont="0" applyFill="0" applyBorder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2" fontId="30" fillId="0" borderId="0" applyFont="0" applyFill="0" applyBorder="0" applyAlignment="0" applyProtection="0"/>
    <xf numFmtId="201" fontId="3" fillId="0" borderId="0" applyFont="0" applyFill="0" applyAlignment="0" applyProtection="0"/>
    <xf numFmtId="206" fontId="3" fillId="0" borderId="0" applyFont="0" applyFill="0" applyAlignment="0" applyProtection="0"/>
    <xf numFmtId="192" fontId="3" fillId="0" borderId="0" applyFont="0" applyFill="0" applyAlignment="0" applyProtection="0"/>
    <xf numFmtId="206" fontId="3" fillId="0" borderId="0" applyFont="0" applyFill="0" applyAlignment="0" applyProtection="0"/>
    <xf numFmtId="205" fontId="3" fillId="0" borderId="0" applyFont="0" applyFill="0" applyAlignment="0" applyProtection="0"/>
    <xf numFmtId="206" fontId="3" fillId="0" borderId="0" applyFont="0" applyFill="0" applyAlignment="0" applyProtection="0"/>
    <xf numFmtId="201" fontId="3" fillId="0" borderId="0" applyFont="0" applyFill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196" fontId="29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18" fontId="40" fillId="0" borderId="0" applyFont="0" applyFill="0" applyBorder="0" applyAlignment="0" applyProtection="0"/>
    <xf numFmtId="196" fontId="29" fillId="0" borderId="0" applyFont="0" applyFill="0" applyBorder="0" applyAlignment="0" applyProtection="0"/>
    <xf numFmtId="192" fontId="3" fillId="0" borderId="0" applyFont="0" applyFill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202" fontId="30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Alignment="0" applyProtection="0"/>
    <xf numFmtId="209" fontId="3" fillId="0" borderId="0" applyFont="0" applyFill="0" applyBorder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197" fontId="3" fillId="0" borderId="0" applyFont="0" applyFill="0" applyAlignment="0" applyProtection="0"/>
    <xf numFmtId="202" fontId="30" fillId="0" borderId="0" applyFont="0" applyFill="0" applyBorder="0" applyAlignment="0" applyProtection="0"/>
    <xf numFmtId="192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Alignment="0" applyProtection="0"/>
    <xf numFmtId="213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0" fontId="3" fillId="0" borderId="0" applyFont="0" applyFill="0" applyBorder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6" fontId="29" fillId="0" borderId="0" applyFont="0" applyFill="0" applyBorder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198" fontId="3" fillId="0" borderId="0" applyFont="0" applyFill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97" fontId="3" fillId="0" borderId="0" applyFont="0" applyFill="0" applyAlignment="0" applyProtection="0"/>
    <xf numFmtId="206" fontId="3" fillId="0" borderId="0" applyFont="0" applyFill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03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216" fontId="3" fillId="0" borderId="0" applyFont="0" applyFill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206" fontId="3" fillId="0" borderId="0" applyFont="0" applyFill="0" applyAlignment="0" applyProtection="0"/>
    <xf numFmtId="171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205" fontId="3" fillId="0" borderId="0" applyFont="0" applyFill="0" applyAlignment="0" applyProtection="0"/>
    <xf numFmtId="221" fontId="3" fillId="0" borderId="0" applyFont="0" applyFill="0" applyBorder="0" applyAlignment="0" applyProtection="0"/>
    <xf numFmtId="205" fontId="3" fillId="0" borderId="0" applyFont="0" applyFill="0" applyAlignment="0" applyProtection="0"/>
    <xf numFmtId="222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215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197" fontId="3" fillId="0" borderId="0" applyFont="0" applyFill="0" applyAlignment="0" applyProtection="0"/>
    <xf numFmtId="223" fontId="3" fillId="0" borderId="0" applyFon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224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7" fontId="3" fillId="0" borderId="0" applyFont="0" applyFill="0" applyAlignment="0" applyProtection="0"/>
    <xf numFmtId="217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217" fontId="3" fillId="0" borderId="0" applyFont="0" applyFill="0" applyAlignment="0" applyProtection="0"/>
    <xf numFmtId="0" fontId="3" fillId="0" borderId="0" applyFont="0" applyFill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8" fontId="3" fillId="0" borderId="0" applyFont="0" applyFill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92" fontId="3" fillId="0" borderId="0" applyFont="0" applyFill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8" fontId="3" fillId="0" borderId="0" applyFont="0" applyFill="0" applyAlignment="0" applyProtection="0"/>
    <xf numFmtId="197" fontId="3" fillId="0" borderId="0" applyFont="0" applyFill="0" applyAlignment="0" applyProtection="0"/>
    <xf numFmtId="202" fontId="30" fillId="0" borderId="0" applyFont="0" applyFill="0" applyBorder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9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202" fontId="30" fillId="0" borderId="0" applyFont="0" applyFill="0" applyBorder="0" applyAlignment="0" applyProtection="0"/>
    <xf numFmtId="209" fontId="3" fillId="0" borderId="0" applyFont="0" applyFill="0" applyBorder="0" applyAlignment="0" applyProtection="0"/>
    <xf numFmtId="206" fontId="3" fillId="0" borderId="0" applyFont="0" applyFill="0" applyAlignment="0" applyProtection="0"/>
    <xf numFmtId="225" fontId="3" fillId="0" borderId="0" applyFont="0" applyFill="0" applyBorder="0" applyAlignment="0" applyProtection="0"/>
    <xf numFmtId="0" fontId="3" fillId="0" borderId="0" applyFont="0" applyFill="0" applyAlignment="0" applyProtection="0"/>
    <xf numFmtId="209" fontId="3" fillId="0" borderId="0" applyFont="0" applyFill="0" applyBorder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225" fontId="3" fillId="0" borderId="0" applyFont="0" applyFill="0" applyBorder="0" applyAlignment="0" applyProtection="0"/>
    <xf numFmtId="226" fontId="3" fillId="0" borderId="0" applyFont="0" applyFill="0" applyAlignment="0" applyProtection="0"/>
    <xf numFmtId="192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02" fontId="30" fillId="0" borderId="0" applyFont="0" applyFill="0" applyBorder="0" applyAlignment="0" applyProtection="0"/>
    <xf numFmtId="198" fontId="3" fillId="0" borderId="0" applyFont="0" applyFill="0" applyAlignment="0" applyProtection="0"/>
    <xf numFmtId="0" fontId="32" fillId="0" borderId="0" applyFont="0" applyFill="0" applyBorder="0" applyAlignment="0" applyProtection="0"/>
    <xf numFmtId="0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06" fontId="3" fillId="0" borderId="0" applyFont="0" applyFill="0" applyAlignment="0" applyProtection="0"/>
    <xf numFmtId="201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15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3" fillId="0" borderId="0" applyFont="0" applyFill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216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Alignment="0" applyProtection="0"/>
    <xf numFmtId="196" fontId="29" fillId="0" borderId="0" applyFont="0" applyFill="0" applyBorder="0" applyAlignment="0" applyProtection="0"/>
    <xf numFmtId="206" fontId="3" fillId="0" borderId="0" applyFont="0" applyFill="0" applyAlignment="0" applyProtection="0"/>
    <xf numFmtId="0" fontId="3" fillId="0" borderId="0" applyFont="0" applyFill="0" applyAlignment="0" applyProtection="0"/>
    <xf numFmtId="204" fontId="3" fillId="0" borderId="0" applyFont="0" applyFill="0" applyAlignment="0" applyProtection="0"/>
    <xf numFmtId="0" fontId="3" fillId="0" borderId="0" applyFont="0" applyFill="0" applyBorder="0" applyAlignment="0" applyProtection="0"/>
    <xf numFmtId="203" fontId="3" fillId="0" borderId="0" applyFont="0" applyFill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202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40" fillId="0" borderId="0"/>
    <xf numFmtId="192" fontId="3" fillId="0" borderId="0" applyFont="0" applyFill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15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17" fontId="3" fillId="0" borderId="0" applyFont="0" applyFill="0" applyAlignment="0" applyProtection="0"/>
    <xf numFmtId="0" fontId="3" fillId="0" borderId="0" applyFont="0" applyFill="0" applyBorder="0" applyAlignment="0" applyProtection="0"/>
    <xf numFmtId="192" fontId="3" fillId="0" borderId="0" applyFont="0" applyFill="0" applyAlignment="0" applyProtection="0"/>
    <xf numFmtId="0" fontId="3" fillId="0" borderId="0" applyFont="0" applyFill="0" applyBorder="0" applyAlignment="0" applyProtection="0"/>
    <xf numFmtId="213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217" fontId="3" fillId="0" borderId="0" applyFont="0" applyFill="0" applyAlignment="0" applyProtection="0"/>
    <xf numFmtId="0" fontId="3" fillId="0" borderId="0" applyFont="0" applyFill="0" applyAlignment="0" applyProtection="0"/>
    <xf numFmtId="224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05" fontId="3" fillId="0" borderId="0" applyFont="0" applyFill="0" applyAlignment="0" applyProtection="0"/>
    <xf numFmtId="201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1" fontId="3" fillId="0" borderId="0" applyFont="0" applyFill="0" applyAlignment="0" applyProtection="0"/>
    <xf numFmtId="201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71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4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28" fontId="3" fillId="0" borderId="0" applyFont="0" applyFill="0" applyAlignment="0" applyProtection="0"/>
    <xf numFmtId="222" fontId="3" fillId="0" borderId="0" applyFont="0" applyFill="0" applyBorder="0" applyAlignment="0" applyProtection="0"/>
    <xf numFmtId="229" fontId="3" fillId="0" borderId="0" applyFont="0" applyFill="0" applyAlignment="0" applyProtection="0"/>
    <xf numFmtId="230" fontId="3" fillId="0" borderId="0" applyFont="0" applyFill="0" applyBorder="0" applyAlignment="0" applyProtection="0"/>
    <xf numFmtId="197" fontId="3" fillId="0" borderId="0" applyFont="0" applyFill="0" applyAlignment="0" applyProtection="0"/>
    <xf numFmtId="192" fontId="3" fillId="0" borderId="0" applyFont="0" applyFill="0" applyBorder="0" applyAlignment="0" applyProtection="0"/>
    <xf numFmtId="210" fontId="9" fillId="0" borderId="0" applyFont="0" applyFill="0" applyBorder="0" applyAlignment="0" applyProtection="0"/>
    <xf numFmtId="211" fontId="3" fillId="0" borderId="0" applyFont="0" applyFill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4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231" fontId="3" fillId="0" borderId="0" applyFont="0" applyFill="0" applyBorder="0" applyAlignment="0" applyProtection="0"/>
    <xf numFmtId="197" fontId="3" fillId="0" borderId="0" applyFont="0" applyFill="0" applyAlignment="0" applyProtection="0"/>
    <xf numFmtId="232" fontId="3" fillId="0" borderId="0" applyFont="0" applyFill="0" applyAlignment="0" applyProtection="0"/>
    <xf numFmtId="232" fontId="3" fillId="0" borderId="0" applyFont="0" applyFill="0" applyAlignment="0" applyProtection="0"/>
    <xf numFmtId="233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34" fontId="3" fillId="0" borderId="0">
      <alignment horizontal="right"/>
    </xf>
    <xf numFmtId="234" fontId="3" fillId="0" borderId="0">
      <alignment horizontal="right"/>
    </xf>
    <xf numFmtId="234" fontId="3" fillId="0" borderId="0">
      <alignment horizontal="right"/>
    </xf>
    <xf numFmtId="234" fontId="3" fillId="0" borderId="0">
      <alignment horizontal="right"/>
    </xf>
    <xf numFmtId="235" fontId="3" fillId="0" borderId="0">
      <alignment horizontal="right"/>
    </xf>
    <xf numFmtId="235" fontId="3" fillId="0" borderId="0">
      <alignment horizontal="right"/>
    </xf>
    <xf numFmtId="23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05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5" fontId="3" fillId="0" borderId="0">
      <alignment horizontal="right"/>
    </xf>
    <xf numFmtId="235" fontId="3" fillId="0" borderId="0">
      <alignment horizontal="right"/>
    </xf>
    <xf numFmtId="23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05" fontId="3" fillId="0" borderId="0">
      <alignment horizontal="right"/>
    </xf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239" fontId="3" fillId="0" borderId="0" applyFont="0" applyFill="0" applyAlignment="0" applyProtection="0"/>
    <xf numFmtId="0" fontId="35" fillId="0" borderId="11" applyBorder="0"/>
    <xf numFmtId="24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0" borderId="0">
      <alignment horizontal="center" wrapText="1"/>
      <protection locked="0"/>
    </xf>
    <xf numFmtId="0" fontId="46" fillId="0" borderId="0">
      <alignment horizontal="center" wrapText="1"/>
      <protection locked="0"/>
    </xf>
    <xf numFmtId="0" fontId="3" fillId="24" borderId="15" applyNumberFormat="0" applyFont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241" fontId="48" fillId="0" borderId="16" applyNumberFormat="0" applyBorder="0" applyAlignment="0"/>
    <xf numFmtId="241" fontId="48" fillId="0" borderId="16" applyNumberFormat="0" applyBorder="0" applyAlignment="0"/>
    <xf numFmtId="242" fontId="3" fillId="0" borderId="0"/>
    <xf numFmtId="0" fontId="3" fillId="0" borderId="17" applyFont="0" applyFill="0" applyBorder="0" applyAlignment="0" applyProtection="0"/>
    <xf numFmtId="0" fontId="48" fillId="0" borderId="18" applyNumberFormat="0" applyAlignment="0"/>
    <xf numFmtId="183" fontId="3" fillId="25" borderId="2">
      <protection locked="0"/>
    </xf>
    <xf numFmtId="243" fontId="9" fillId="0" borderId="0" applyFont="0" applyFill="0" applyBorder="0" applyProtection="0">
      <alignment horizontal="right"/>
    </xf>
    <xf numFmtId="244" fontId="3" fillId="0" borderId="19" applyBorder="0"/>
    <xf numFmtId="244" fontId="3" fillId="0" borderId="19" applyBorder="0"/>
    <xf numFmtId="244" fontId="3" fillId="0" borderId="20" applyBorder="0">
      <alignment horizontal="right"/>
    </xf>
    <xf numFmtId="0" fontId="49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45" fillId="0" borderId="0"/>
    <xf numFmtId="0" fontId="45" fillId="0" borderId="0"/>
    <xf numFmtId="0" fontId="3" fillId="0" borderId="0" applyFill="0" applyBorder="0" applyAlignment="0"/>
    <xf numFmtId="245" fontId="51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1" fillId="0" borderId="0" applyFill="0" applyBorder="0" applyAlignment="0"/>
    <xf numFmtId="246" fontId="3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0" fontId="52" fillId="0" borderId="0"/>
    <xf numFmtId="183" fontId="9" fillId="0" borderId="0" applyFont="0" applyFill="0" applyBorder="0" applyAlignment="0" applyProtection="0"/>
    <xf numFmtId="212" fontId="53" fillId="0" borderId="0">
      <alignment horizontal="center"/>
    </xf>
    <xf numFmtId="212" fontId="53" fillId="0" borderId="11">
      <alignment horizontal="center"/>
    </xf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4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49" fontId="3" fillId="0" borderId="0" applyFont="0" applyFill="0" applyAlignment="0" applyProtection="0"/>
    <xf numFmtId="248" fontId="3" fillId="0" borderId="0" applyFont="0" applyFill="0" applyAlignment="0" applyProtection="0"/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25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51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251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252" fontId="3" fillId="0" borderId="0" applyFont="0" applyFill="0" applyAlignment="0" applyProtection="0"/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53" fontId="3" fillId="0" borderId="0" applyFont="0" applyFill="0" applyAlignment="0" applyProtection="0"/>
    <xf numFmtId="245" fontId="110" fillId="0" borderId="0" applyFont="0" applyFill="0" applyBorder="0" applyAlignment="0" applyProtection="0"/>
    <xf numFmtId="254" fontId="110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6" fontId="110" fillId="0" borderId="0" applyBorder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57" fontId="3" fillId="0" borderId="0" applyFont="0" applyFill="0" applyAlignment="0" applyProtection="0"/>
    <xf numFmtId="25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259" fontId="3" fillId="0" borderId="0" applyFont="0" applyFill="0" applyBorder="0" applyAlignment="0" applyProtection="0">
      <alignment horizontal="centerContinuous"/>
    </xf>
    <xf numFmtId="258" fontId="3" fillId="0" borderId="0" applyFont="0" applyFill="0" applyAlignment="0" applyProtection="0"/>
    <xf numFmtId="256" fontId="110" fillId="0" borderId="0" applyBorder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45" fontId="3" fillId="0" borderId="0" applyFont="0" applyFill="0" applyAlignment="0" applyProtection="0"/>
    <xf numFmtId="261" fontId="3" fillId="0" borderId="0" applyFont="0" applyFill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59" fontId="30" fillId="0" borderId="0"/>
    <xf numFmtId="263" fontId="3" fillId="0" borderId="0" applyFont="0" applyFill="0" applyBorder="0" applyAlignment="0" applyProtection="0">
      <alignment horizontal="right"/>
    </xf>
    <xf numFmtId="263" fontId="3" fillId="0" borderId="0" applyFont="0" applyFill="0" applyBorder="0" applyAlignment="0" applyProtection="0">
      <alignment horizontal="right"/>
    </xf>
    <xf numFmtId="182" fontId="9" fillId="0" borderId="0" applyFont="0" applyFill="0" applyBorder="0" applyAlignment="0" applyProtection="0"/>
    <xf numFmtId="182" fontId="110" fillId="0" borderId="0" applyFont="0" applyFill="0" applyBorder="0" applyAlignment="0" applyProtection="0"/>
    <xf numFmtId="264" fontId="3" fillId="0" borderId="0" applyFont="0" applyFill="0" applyBorder="0" applyAlignment="0" applyProtection="0"/>
    <xf numFmtId="0" fontId="56" fillId="0" borderId="0" applyNumberFormat="0">
      <alignment horizontal="center" vertical="top" wrapText="1"/>
    </xf>
    <xf numFmtId="265" fontId="3" fillId="0" borderId="0">
      <alignment horizontal="center"/>
    </xf>
    <xf numFmtId="266" fontId="3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7" fontId="3" fillId="0" borderId="0" applyFont="0" applyFill="0" applyAlignment="0" applyProtection="0"/>
    <xf numFmtId="26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67" fontId="3" fillId="0" borderId="0" applyFont="0" applyFill="0" applyAlignment="0" applyProtection="0"/>
    <xf numFmtId="268" fontId="3" fillId="0" borderId="0" applyFont="0" applyFill="0" applyAlignment="0" applyProtection="0"/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9" fontId="3" fillId="0" borderId="0" applyFont="0" applyFill="0" applyAlignment="0" applyProtection="0"/>
    <xf numFmtId="270" fontId="3" fillId="0" borderId="0" applyFont="0" applyFill="0" applyAlignment="0" applyProtection="0"/>
    <xf numFmtId="271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73" fontId="3" fillId="0" borderId="0" applyFont="0" applyFill="0" applyAlignment="0" applyProtection="0"/>
    <xf numFmtId="181" fontId="3" fillId="0" borderId="0" applyFont="0" applyFill="0" applyAlignment="0" applyProtection="0"/>
    <xf numFmtId="274" fontId="3" fillId="0" borderId="0" applyFont="0" applyFill="0" applyAlignment="0" applyProtection="0"/>
    <xf numFmtId="275" fontId="3" fillId="0" borderId="0" applyFont="0" applyFill="0" applyAlignment="0" applyProtection="0"/>
    <xf numFmtId="273" fontId="3" fillId="0" borderId="0" applyFont="0" applyFill="0" applyAlignment="0" applyProtection="0"/>
    <xf numFmtId="181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73" fontId="3" fillId="0" borderId="0" applyFont="0" applyFill="0" applyAlignment="0" applyProtection="0"/>
    <xf numFmtId="181" fontId="3" fillId="0" borderId="0" applyFont="0" applyFill="0" applyAlignment="0" applyProtection="0"/>
    <xf numFmtId="273" fontId="3" fillId="0" borderId="0" applyFont="0" applyFill="0" applyAlignment="0" applyProtection="0"/>
    <xf numFmtId="181" fontId="3" fillId="0" borderId="0" applyFont="0" applyFill="0" applyAlignment="0" applyProtection="0"/>
    <xf numFmtId="0" fontId="55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76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247" fontId="40" fillId="0" borderId="0" applyFont="0" applyFill="0" applyBorder="0" applyAlignment="0" applyProtection="0"/>
    <xf numFmtId="247" fontId="40" fillId="0" borderId="0" applyFont="0" applyFill="0" applyBorder="0" applyAlignment="0" applyProtection="0"/>
    <xf numFmtId="172" fontId="3" fillId="0" borderId="0" applyFont="0" applyFill="0" applyAlignment="0" applyProtection="0"/>
    <xf numFmtId="277" fontId="3" fillId="0" borderId="0" applyFont="0" applyFill="0" applyAlignment="0" applyProtection="0"/>
    <xf numFmtId="278" fontId="3" fillId="0" borderId="0" applyFont="0" applyFill="0" applyBorder="0" applyAlignment="0" applyProtection="0"/>
    <xf numFmtId="278" fontId="3" fillId="0" borderId="0" applyFont="0" applyFill="0" applyBorder="0" applyAlignment="0" applyProtection="0"/>
    <xf numFmtId="279" fontId="3" fillId="0" borderId="0" applyFont="0" applyFill="0" applyBorder="0" applyAlignment="0" applyProtection="0"/>
    <xf numFmtId="280" fontId="3" fillId="0" borderId="0"/>
    <xf numFmtId="281" fontId="3" fillId="26" borderId="0" applyFont="0" applyBorder="0"/>
    <xf numFmtId="281" fontId="3" fillId="26" borderId="0" applyFont="0" applyBorder="0"/>
    <xf numFmtId="235" fontId="9" fillId="0" borderId="0" applyFont="0" applyFill="0" applyBorder="0" applyProtection="0">
      <alignment horizontal="centerContinuous"/>
    </xf>
    <xf numFmtId="282" fontId="57" fillId="0" borderId="0" applyFill="0" applyAlignment="0" applyProtection="0"/>
    <xf numFmtId="235" fontId="110" fillId="0" borderId="0" applyFont="0" applyFill="0" applyBorder="0" applyProtection="0">
      <alignment horizontal="centerContinuous"/>
    </xf>
    <xf numFmtId="235" fontId="110" fillId="0" borderId="0" applyFont="0" applyFill="0" applyBorder="0" applyProtection="0">
      <alignment horizontal="centerContinuous"/>
    </xf>
    <xf numFmtId="282" fontId="58" fillId="0" borderId="0" applyFill="0" applyBorder="0" applyAlignment="0"/>
    <xf numFmtId="282" fontId="9" fillId="0" borderId="0"/>
    <xf numFmtId="259" fontId="9" fillId="0" borderId="0" applyFont="0" applyFill="0" applyBorder="0" applyAlignment="0" applyProtection="0"/>
    <xf numFmtId="259" fontId="110" fillId="0" borderId="0" applyFont="0" applyFill="0" applyBorder="0" applyAlignment="0" applyProtection="0"/>
    <xf numFmtId="283" fontId="9" fillId="0" borderId="0" applyFont="0" applyFill="0" applyBorder="0" applyAlignment="0" applyProtection="0"/>
    <xf numFmtId="284" fontId="3" fillId="0" borderId="0" applyFont="0" applyFill="0" applyBorder="0" applyAlignment="0" applyProtection="0"/>
    <xf numFmtId="285" fontId="3" fillId="0" borderId="0" applyFont="0" applyFill="0" applyBorder="0" applyAlignment="0" applyProtection="0"/>
    <xf numFmtId="245" fontId="3" fillId="0" borderId="0" applyFont="0" applyFill="0" applyBorder="0" applyAlignment="0" applyProtection="0"/>
    <xf numFmtId="286" fontId="3" fillId="0" borderId="21">
      <alignment vertical="center"/>
    </xf>
    <xf numFmtId="0" fontId="59" fillId="27" borderId="22" applyNumberFormat="0" applyAlignment="0" applyProtection="0"/>
    <xf numFmtId="287" fontId="9" fillId="0" borderId="0"/>
    <xf numFmtId="288" fontId="30" fillId="0" borderId="0"/>
    <xf numFmtId="289" fontId="3" fillId="0" borderId="0"/>
    <xf numFmtId="290" fontId="30" fillId="0" borderId="0"/>
    <xf numFmtId="291" fontId="3" fillId="0" borderId="0" applyFont="0" applyFill="0" applyBorder="0" applyAlignment="0" applyProtection="0"/>
    <xf numFmtId="292" fontId="3" fillId="0" borderId="0" applyFont="0" applyFill="0" applyBorder="0" applyAlignment="0" applyProtection="0"/>
    <xf numFmtId="0" fontId="60" fillId="0" borderId="0" applyNumberFormat="0" applyFill="0" applyBorder="0" applyProtection="0">
      <alignment horizontal="left"/>
    </xf>
    <xf numFmtId="0" fontId="3" fillId="28" borderId="23" applyNumberFormat="0" applyFont="0" applyAlignment="0" applyProtection="0"/>
    <xf numFmtId="260" fontId="3" fillId="0" borderId="0" applyFill="0" applyBorder="0" applyAlignment="0"/>
    <xf numFmtId="260" fontId="3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260" fontId="3" fillId="0" borderId="0" applyFill="0" applyBorder="0" applyAlignment="0"/>
    <xf numFmtId="260" fontId="3" fillId="0" borderId="0" applyFill="0" applyBorder="0" applyAlignment="0"/>
    <xf numFmtId="293" fontId="40" fillId="0" borderId="0" applyFill="0" applyBorder="0" applyAlignment="0"/>
    <xf numFmtId="293" fontId="40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0" fontId="61" fillId="0" borderId="0">
      <alignment horizontal="left"/>
    </xf>
    <xf numFmtId="0" fontId="32" fillId="0" borderId="0"/>
    <xf numFmtId="0" fontId="62" fillId="0" borderId="24">
      <alignment horizontal="center"/>
    </xf>
    <xf numFmtId="0" fontId="63" fillId="0" borderId="0" applyNumberFormat="0" applyFill="0" applyBorder="0" applyProtection="0">
      <alignment horizontal="right"/>
    </xf>
    <xf numFmtId="294" fontId="3" fillId="0" borderId="0" applyFont="0" applyFill="0" applyBorder="0" applyAlignment="0" applyProtection="0"/>
    <xf numFmtId="245" fontId="9" fillId="0" borderId="0" applyNumberFormat="0" applyFont="0" applyFill="0" applyBorder="0" applyProtection="0">
      <alignment horizontal="fill"/>
    </xf>
    <xf numFmtId="2" fontId="64" fillId="0" borderId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Protection="0">
      <alignment horizontal="right"/>
    </xf>
    <xf numFmtId="0" fontId="67" fillId="0" borderId="0"/>
    <xf numFmtId="0" fontId="9" fillId="0" borderId="0" applyFont="0" applyFill="0" applyBorder="0" applyProtection="0"/>
    <xf numFmtId="295" fontId="58" fillId="0" borderId="25"/>
    <xf numFmtId="183" fontId="32" fillId="26" borderId="0" applyNumberFormat="0" applyBorder="0" applyAlignment="0" applyProtection="0"/>
    <xf numFmtId="0" fontId="68" fillId="0" borderId="0">
      <alignment horizontal="left"/>
    </xf>
    <xf numFmtId="0" fontId="69" fillId="0" borderId="26" applyNumberFormat="0">
      <alignment horizontal="left"/>
    </xf>
    <xf numFmtId="0" fontId="70" fillId="0" borderId="0" applyNumberFormat="0">
      <alignment horizontal="left" vertical="top"/>
    </xf>
    <xf numFmtId="0" fontId="12" fillId="0" borderId="20" applyNumberFormat="0" applyAlignment="0" applyProtection="0">
      <alignment horizontal="left" vertical="center"/>
    </xf>
    <xf numFmtId="0" fontId="12" fillId="0" borderId="13">
      <alignment horizontal="left" vertical="center"/>
    </xf>
    <xf numFmtId="212" fontId="71" fillId="0" borderId="0">
      <alignment horizontal="left"/>
    </xf>
    <xf numFmtId="0" fontId="72" fillId="0" borderId="0" applyProtection="0"/>
    <xf numFmtId="0" fontId="12" fillId="0" borderId="0" applyProtection="0"/>
    <xf numFmtId="296" fontId="32" fillId="0" borderId="0"/>
    <xf numFmtId="0" fontId="73" fillId="0" borderId="0" applyNumberFormat="0" applyFill="0" applyAlignment="0" applyProtection="0"/>
    <xf numFmtId="0" fontId="74" fillId="0" borderId="0" applyNumberFormat="0" applyFill="0" applyAlignment="0" applyProtection="0"/>
    <xf numFmtId="0" fontId="75" fillId="0" borderId="0" applyNumberFormat="0" applyFill="0" applyBorder="0" applyAlignment="0" applyProtection="0"/>
    <xf numFmtId="254" fontId="32" fillId="29" borderId="0"/>
    <xf numFmtId="261" fontId="32" fillId="30" borderId="0"/>
    <xf numFmtId="0" fontId="3" fillId="0" borderId="0" applyFont="0" applyFill="0" applyAlignment="0" applyProtection="0"/>
    <xf numFmtId="10" fontId="32" fillId="31" borderId="2" applyNumberFormat="0" applyBorder="0" applyAlignment="0" applyProtection="0"/>
    <xf numFmtId="0" fontId="76" fillId="0" borderId="0" applyNumberFormat="0" applyFill="0" applyBorder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0" fontId="3" fillId="0" borderId="0" applyFill="0" applyBorder="0" applyAlignment="0"/>
    <xf numFmtId="260" fontId="3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260" fontId="3" fillId="0" borderId="0" applyFill="0" applyBorder="0" applyAlignment="0"/>
    <xf numFmtId="260" fontId="3" fillId="0" borderId="0" applyFill="0" applyBorder="0" applyAlignment="0"/>
    <xf numFmtId="293" fontId="40" fillId="0" borderId="0" applyFill="0" applyBorder="0" applyAlignment="0"/>
    <xf numFmtId="293" fontId="40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0" fontId="59" fillId="32" borderId="22" applyNumberFormat="0" applyAlignment="0" applyProtection="0"/>
    <xf numFmtId="0" fontId="59" fillId="32" borderId="22" applyNumberFormat="0" applyAlignment="0" applyProtection="0"/>
    <xf numFmtId="0" fontId="77" fillId="0" borderId="0">
      <alignment horizontal="left"/>
    </xf>
    <xf numFmtId="181" fontId="32" fillId="33" borderId="0"/>
    <xf numFmtId="241" fontId="78" fillId="0" borderId="0" applyFont="0" applyFill="0" applyBorder="0" applyAlignment="0" applyProtection="0"/>
    <xf numFmtId="227" fontId="3" fillId="0" borderId="0" applyFont="0" applyFill="0" applyAlignment="0" applyProtection="0"/>
    <xf numFmtId="2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9" fillId="0" borderId="26"/>
    <xf numFmtId="298" fontId="3" fillId="0" borderId="0" applyFont="0" applyFill="0" applyAlignment="0" applyProtection="0"/>
    <xf numFmtId="299" fontId="3" fillId="0" borderId="0" applyFont="0" applyFill="0" applyAlignment="0" applyProtection="0"/>
    <xf numFmtId="300" fontId="3" fillId="0" borderId="0" applyFont="0" applyFill="0" applyAlignment="0" applyProtection="0"/>
    <xf numFmtId="301" fontId="3" fillId="0" borderId="0" applyFont="0" applyFill="0" applyAlignment="0" applyProtection="0"/>
    <xf numFmtId="302" fontId="3" fillId="0" borderId="0" applyFont="0" applyFill="0" applyAlignment="0" applyProtection="0"/>
    <xf numFmtId="303" fontId="3" fillId="0" borderId="0" applyFont="0" applyFill="0" applyAlignment="0" applyProtection="0"/>
    <xf numFmtId="30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305" fontId="3" fillId="0" borderId="0" applyFont="0" applyFill="0" applyAlignment="0" applyProtection="0"/>
    <xf numFmtId="305" fontId="3" fillId="0" borderId="0" applyFont="0" applyFill="0" applyAlignment="0" applyProtection="0"/>
    <xf numFmtId="0" fontId="3" fillId="0" borderId="0" applyFont="0" applyFill="0" applyBorder="0" applyAlignment="0" applyProtection="0"/>
    <xf numFmtId="306" fontId="78" fillId="0" borderId="0" applyFont="0" applyFill="0" applyBorder="0" applyAlignment="0" applyProtection="0"/>
    <xf numFmtId="307" fontId="3" fillId="0" borderId="0" applyFont="0" applyFill="0" applyBorder="0" applyAlignment="0" applyProtection="0"/>
    <xf numFmtId="308" fontId="3" fillId="0" borderId="0" applyFont="0" applyFill="0" applyBorder="0" applyAlignment="0" applyProtection="0"/>
    <xf numFmtId="309" fontId="3" fillId="0" borderId="0" applyFont="0" applyFill="0" applyBorder="0" applyAlignment="0" applyProtection="0"/>
    <xf numFmtId="0" fontId="30" fillId="0" borderId="0"/>
    <xf numFmtId="263" fontId="80" fillId="0" borderId="0"/>
    <xf numFmtId="0" fontId="3" fillId="0" borderId="0"/>
    <xf numFmtId="310" fontId="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0" fillId="0" borderId="0"/>
    <xf numFmtId="0" fontId="9" fillId="0" borderId="0"/>
    <xf numFmtId="0" fontId="3" fillId="0" borderId="0"/>
    <xf numFmtId="0" fontId="9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" fillId="0" borderId="0"/>
    <xf numFmtId="0" fontId="4" fillId="0" borderId="0"/>
    <xf numFmtId="0" fontId="82" fillId="0" borderId="0"/>
    <xf numFmtId="0" fontId="82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311" fontId="58" fillId="0" borderId="0" applyBorder="0"/>
    <xf numFmtId="0" fontId="32" fillId="0" borderId="11" applyFont="0" applyAlignment="0">
      <alignment horizontal="right"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3" fillId="0" borderId="0"/>
    <xf numFmtId="263" fontId="30" fillId="0" borderId="0"/>
    <xf numFmtId="183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82" fontId="84" fillId="0" borderId="0" applyFont="0" applyFill="0" applyBorder="0" applyAlignment="0" applyProtection="0"/>
    <xf numFmtId="0" fontId="3" fillId="0" borderId="0" applyFont="0" applyFill="0" applyBorder="0" applyAlignment="0" applyProtection="0"/>
    <xf numFmtId="312" fontId="30" fillId="0" borderId="0"/>
    <xf numFmtId="182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207" fontId="2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60" fillId="0" borderId="0" applyNumberFormat="0" applyFill="0" applyBorder="0" applyProtection="0">
      <alignment horizontal="left"/>
    </xf>
    <xf numFmtId="313" fontId="9" fillId="0" borderId="0" applyFont="0" applyFill="0" applyBorder="0" applyProtection="0">
      <alignment horizontal="right"/>
    </xf>
    <xf numFmtId="314" fontId="9" fillId="0" borderId="0" applyFont="0" applyFill="0" applyBorder="0" applyProtection="0">
      <alignment horizontal="right"/>
    </xf>
    <xf numFmtId="282" fontId="46" fillId="0" borderId="0">
      <alignment horizontal="center" wrapText="1"/>
      <protection locked="0"/>
    </xf>
    <xf numFmtId="282" fontId="46" fillId="0" borderId="0">
      <alignment horizontal="center" wrapText="1"/>
      <protection locked="0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15" fontId="3" fillId="0" borderId="0" applyFont="0" applyFill="0" applyAlignment="0" applyProtection="0"/>
    <xf numFmtId="316" fontId="3" fillId="0" borderId="0" applyFont="0" applyFill="0" applyAlignment="0" applyProtection="0"/>
    <xf numFmtId="317" fontId="40" fillId="0" borderId="0" applyFont="0" applyFill="0" applyBorder="0" applyAlignment="0" applyProtection="0"/>
    <xf numFmtId="317" fontId="40" fillId="0" borderId="0" applyFont="0" applyFill="0" applyBorder="0" applyAlignment="0" applyProtection="0"/>
    <xf numFmtId="318" fontId="3" fillId="0" borderId="0" applyFont="0" applyFill="0" applyBorder="0" applyAlignment="0" applyProtection="0"/>
    <xf numFmtId="31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0" fillId="0" borderId="0" applyBorder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19" fontId="9" fillId="0" borderId="0" applyFont="0" applyFill="0" applyBorder="0" applyProtection="0">
      <alignment horizontal="right"/>
    </xf>
    <xf numFmtId="320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110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110" fillId="0" borderId="0" applyFont="0" applyFill="0" applyBorder="0" applyAlignment="0" applyProtection="0"/>
    <xf numFmtId="9" fontId="110" fillId="0" borderId="27" applyNumberFormat="0" applyBorder="0"/>
    <xf numFmtId="0" fontId="80" fillId="0" borderId="16" applyFill="0" applyBorder="0" applyAlignment="0" applyProtection="0"/>
    <xf numFmtId="0" fontId="3" fillId="0" borderId="28" applyNumberFormat="0" applyFont="0" applyAlignment="0"/>
    <xf numFmtId="321" fontId="3" fillId="0" borderId="0" applyFont="0" applyFill="0" applyBorder="0" applyAlignment="0" applyProtection="0"/>
    <xf numFmtId="322" fontId="3" fillId="0" borderId="0" applyFont="0" applyFill="0" applyBorder="0" applyAlignment="0" applyProtection="0"/>
    <xf numFmtId="0" fontId="86" fillId="0" borderId="0" applyNumberFormat="0" applyFill="0" applyBorder="0" applyProtection="0">
      <alignment horizontal="right"/>
    </xf>
    <xf numFmtId="260" fontId="3" fillId="0" borderId="0" applyFill="0" applyBorder="0" applyAlignment="0"/>
    <xf numFmtId="260" fontId="3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260" fontId="3" fillId="0" borderId="0" applyFill="0" applyBorder="0" applyAlignment="0"/>
    <xf numFmtId="260" fontId="3" fillId="0" borderId="0" applyFill="0" applyBorder="0" applyAlignment="0"/>
    <xf numFmtId="293" fontId="40" fillId="0" borderId="0" applyFill="0" applyBorder="0" applyAlignment="0"/>
    <xf numFmtId="293" fontId="40" fillId="0" borderId="0" applyFill="0" applyBorder="0" applyAlignment="0"/>
    <xf numFmtId="247" fontId="40" fillId="0" borderId="0" applyFill="0" applyBorder="0" applyAlignment="0"/>
    <xf numFmtId="247" fontId="40" fillId="0" borderId="0" applyFill="0" applyBorder="0" applyAlignment="0"/>
    <xf numFmtId="323" fontId="61" fillId="0" borderId="0">
      <alignment horizontal="right"/>
    </xf>
    <xf numFmtId="323" fontId="83" fillId="0" borderId="0" applyFont="0" applyFill="0" applyBorder="0" applyProtection="0">
      <alignment horizontal="right"/>
    </xf>
    <xf numFmtId="0" fontId="9" fillId="0" borderId="0" applyNumberFormat="0" applyFont="0" applyFill="0" applyBorder="0" applyAlignment="0" applyProtection="0">
      <alignment horizontal="left"/>
    </xf>
    <xf numFmtId="0" fontId="110" fillId="0" borderId="0" applyNumberFormat="0" applyFont="0" applyFill="0" applyBorder="0" applyAlignment="0" applyProtection="0">
      <alignment horizontal="left"/>
    </xf>
    <xf numFmtId="282" fontId="9" fillId="0" borderId="0" applyFont="0" applyFill="0" applyBorder="0" applyAlignment="0" applyProtection="0"/>
    <xf numFmtId="282" fontId="110" fillId="0" borderId="0" applyFont="0" applyFill="0" applyBorder="0" applyAlignment="0" applyProtection="0"/>
    <xf numFmtId="323" fontId="9" fillId="0" borderId="0" applyFont="0" applyFill="0" applyBorder="0" applyAlignment="0" applyProtection="0"/>
    <xf numFmtId="323" fontId="110" fillId="0" borderId="0" applyFont="0" applyFill="0" applyBorder="0" applyAlignment="0" applyProtection="0"/>
    <xf numFmtId="0" fontId="87" fillId="0" borderId="26">
      <alignment horizontal="center"/>
    </xf>
    <xf numFmtId="0" fontId="88" fillId="0" borderId="26">
      <alignment horizontal="center"/>
    </xf>
    <xf numFmtId="264" fontId="9" fillId="0" borderId="0" applyFont="0" applyFill="0" applyBorder="0" applyAlignment="0" applyProtection="0"/>
    <xf numFmtId="264" fontId="110" fillId="0" borderId="0" applyFont="0" applyFill="0" applyBorder="0" applyAlignment="0" applyProtection="0"/>
    <xf numFmtId="0" fontId="9" fillId="34" borderId="0" applyNumberFormat="0" applyFont="0" applyBorder="0" applyAlignment="0" applyProtection="0"/>
    <xf numFmtId="0" fontId="110" fillId="34" borderId="0" applyNumberFormat="0" applyFont="0" applyBorder="0" applyAlignment="0" applyProtection="0"/>
    <xf numFmtId="263" fontId="9" fillId="0" borderId="0"/>
    <xf numFmtId="323" fontId="89" fillId="0" borderId="0">
      <alignment horizontal="right"/>
    </xf>
    <xf numFmtId="0" fontId="90" fillId="0" borderId="29" applyAlignment="0">
      <alignment vertical="center" wrapText="1"/>
    </xf>
    <xf numFmtId="0" fontId="91" fillId="0" borderId="30">
      <alignment horizontal="center" vertical="center" wrapText="1"/>
    </xf>
    <xf numFmtId="0" fontId="91" fillId="0" borderId="29">
      <alignment horizontal="center" vertical="center" wrapText="1"/>
    </xf>
    <xf numFmtId="0" fontId="92" fillId="0" borderId="0"/>
    <xf numFmtId="0" fontId="93" fillId="0" borderId="0">
      <alignment horizontal="left"/>
    </xf>
    <xf numFmtId="0" fontId="3" fillId="24" borderId="15" applyFont="0" applyAlignment="0" applyProtection="0"/>
    <xf numFmtId="18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94" fillId="35" borderId="31"/>
    <xf numFmtId="212" fontId="95" fillId="0" borderId="0">
      <alignment horizontal="centerContinuous"/>
    </xf>
    <xf numFmtId="324" fontId="32" fillId="0" borderId="0" applyFill="0" applyBorder="0" applyProtection="0"/>
    <xf numFmtId="253" fontId="3" fillId="0" borderId="0"/>
    <xf numFmtId="253" fontId="3" fillId="0" borderId="0">
      <alignment horizontal="right"/>
    </xf>
    <xf numFmtId="317" fontId="40" fillId="0" borderId="0">
      <alignment horizontal="center"/>
    </xf>
    <xf numFmtId="317" fontId="40" fillId="0" borderId="0">
      <alignment horizontal="center"/>
    </xf>
    <xf numFmtId="0" fontId="3" fillId="0" borderId="0"/>
    <xf numFmtId="0" fontId="79" fillId="0" borderId="0"/>
    <xf numFmtId="212" fontId="53" fillId="0" borderId="0">
      <alignment horizontal="centerContinuous"/>
    </xf>
    <xf numFmtId="0" fontId="59" fillId="36" borderId="22" applyNumberFormat="0" applyAlignment="0" applyProtection="0"/>
    <xf numFmtId="0" fontId="96" fillId="0" borderId="0"/>
    <xf numFmtId="0" fontId="96" fillId="0" borderId="0"/>
    <xf numFmtId="0" fontId="77" fillId="0" borderId="0"/>
    <xf numFmtId="0" fontId="96" fillId="0" borderId="0"/>
    <xf numFmtId="49" fontId="58" fillId="0" borderId="0" applyFill="0" applyBorder="0" applyAlignment="0"/>
    <xf numFmtId="325" fontId="40" fillId="0" borderId="0" applyFill="0" applyBorder="0" applyAlignment="0"/>
    <xf numFmtId="325" fontId="40" fillId="0" borderId="0" applyFill="0" applyBorder="0" applyAlignment="0"/>
    <xf numFmtId="325" fontId="40" fillId="0" borderId="0" applyFill="0" applyBorder="0" applyAlignment="0"/>
    <xf numFmtId="325" fontId="40" fillId="0" borderId="0" applyFill="0" applyBorder="0" applyAlignment="0"/>
    <xf numFmtId="0" fontId="97" fillId="0" borderId="0" applyNumberFormat="0" applyFill="0" applyBorder="0" applyProtection="0">
      <alignment horizontal="left"/>
    </xf>
    <xf numFmtId="0" fontId="98" fillId="0" borderId="24" applyNumberFormat="0" applyBorder="0" applyAlignment="0">
      <alignment horizontal="center" vertical="center" wrapText="1"/>
    </xf>
    <xf numFmtId="244" fontId="3" fillId="0" borderId="0" applyBorder="0"/>
    <xf numFmtId="244" fontId="3" fillId="0" borderId="0" applyBorder="0"/>
    <xf numFmtId="0" fontId="98" fillId="0" borderId="32" applyNumberFormat="0" applyAlignment="0"/>
    <xf numFmtId="0" fontId="9" fillId="0" borderId="0"/>
    <xf numFmtId="326" fontId="29" fillId="0" borderId="0" applyFont="0" applyFill="0" applyBorder="0" applyAlignment="0" applyProtection="0"/>
    <xf numFmtId="0" fontId="32" fillId="0" borderId="0" applyFont="0" applyFill="0" applyBorder="0" applyAlignment="0" applyProtection="0"/>
    <xf numFmtId="327" fontId="32" fillId="0" borderId="0" applyFont="0" applyFill="0" applyBorder="0" applyAlignment="0" applyProtection="0"/>
    <xf numFmtId="328" fontId="83" fillId="0" borderId="0" applyFont="0" applyFill="0" applyBorder="0" applyAlignment="0" applyProtection="0"/>
    <xf numFmtId="0" fontId="3" fillId="0" borderId="0" applyFont="0" applyFill="0" applyBorder="0" applyAlignment="0" applyProtection="0"/>
    <xf numFmtId="329" fontId="8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49" fillId="37" borderId="33" applyNumberFormat="0" applyAlignment="0" applyProtection="0"/>
    <xf numFmtId="0" fontId="100" fillId="0" borderId="0" applyNumberFormat="0" applyFill="0" applyBorder="0" applyProtection="0">
      <alignment horizontal="right"/>
    </xf>
    <xf numFmtId="290" fontId="3" fillId="0" borderId="0" applyFont="0" applyFill="0" applyAlignment="0" applyProtection="0"/>
    <xf numFmtId="283" fontId="3" fillId="0" borderId="0" applyFont="0" applyFill="0" applyAlignment="0" applyProtection="0"/>
    <xf numFmtId="330" fontId="3" fillId="0" borderId="0" applyFont="0" applyFill="0" applyBorder="0" applyAlignment="0" applyProtection="0"/>
    <xf numFmtId="331" fontId="3" fillId="0" borderId="0" applyFont="0" applyFill="0" applyBorder="0" applyAlignment="0" applyProtection="0"/>
    <xf numFmtId="0" fontId="2" fillId="0" borderId="0">
      <alignment horizontal="left"/>
    </xf>
    <xf numFmtId="0" fontId="101" fillId="0" borderId="0"/>
    <xf numFmtId="304" fontId="3" fillId="0" borderId="0" applyFont="0" applyFill="0" applyBorder="0" applyAlignment="0" applyProtection="0"/>
    <xf numFmtId="332" fontId="3" fillId="0" borderId="0" applyFont="0" applyFill="0" applyBorder="0" applyAlignment="0" applyProtection="0"/>
    <xf numFmtId="188" fontId="3" fillId="0" borderId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94" fontId="3" fillId="0" borderId="0"/>
    <xf numFmtId="199" fontId="3" fillId="0" borderId="0"/>
    <xf numFmtId="0" fontId="4" fillId="0" borderId="0"/>
    <xf numFmtId="0" fontId="4" fillId="0" borderId="0"/>
    <xf numFmtId="0" fontId="110" fillId="0" borderId="0"/>
    <xf numFmtId="0" fontId="28" fillId="0" borderId="0"/>
    <xf numFmtId="0" fontId="82" fillId="0" borderId="0"/>
    <xf numFmtId="0" fontId="3" fillId="31" borderId="34" applyNumberFormat="0" applyFont="0" applyAlignment="0" applyProtection="0"/>
    <xf numFmtId="182" fontId="102" fillId="0" borderId="0" applyFont="0" applyFill="0" applyBorder="0" applyAlignment="0" applyProtection="0"/>
    <xf numFmtId="183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03" fillId="0" borderId="0"/>
    <xf numFmtId="165" fontId="3" fillId="0" borderId="0" applyFont="0" applyFill="0" applyBorder="0" applyAlignment="0" applyProtection="0"/>
    <xf numFmtId="333" fontId="3" fillId="0" borderId="0" applyFont="0" applyFill="0" applyBorder="0" applyAlignment="0" applyProtection="0"/>
    <xf numFmtId="190" fontId="104" fillId="0" borderId="0" applyFont="0" applyFill="0" applyBorder="0" applyAlignment="0" applyProtection="0"/>
    <xf numFmtId="191" fontId="104" fillId="0" borderId="0" applyFont="0" applyFill="0" applyBorder="0" applyAlignment="0" applyProtection="0"/>
    <xf numFmtId="0" fontId="105" fillId="0" borderId="0"/>
    <xf numFmtId="0" fontId="3" fillId="0" borderId="0"/>
    <xf numFmtId="0" fontId="46" fillId="0" borderId="0"/>
    <xf numFmtId="334" fontId="110" fillId="0" borderId="0" applyFont="0" applyFill="0" applyBorder="0" applyAlignment="0" applyProtection="0"/>
    <xf numFmtId="335" fontId="110" fillId="0" borderId="0" applyFont="0" applyFill="0" applyBorder="0" applyAlignment="0" applyProtection="0"/>
  </cellStyleXfs>
  <cellXfs count="302">
    <xf numFmtId="0" fontId="0" fillId="0" borderId="0" xfId="0"/>
    <xf numFmtId="0" fontId="110" fillId="0" borderId="0" xfId="1070"/>
    <xf numFmtId="0" fontId="110" fillId="0" borderId="0" xfId="1070" applyFill="1"/>
    <xf numFmtId="0" fontId="1" fillId="0" borderId="0" xfId="0" applyFont="1" applyAlignment="1">
      <alignment horizontal="center" vertical="center" wrapText="1"/>
    </xf>
    <xf numFmtId="0" fontId="2" fillId="2" borderId="1" xfId="1070" applyFont="1" applyFill="1" applyBorder="1" applyAlignment="1">
      <alignment horizontal="center" vertical="center" wrapText="1"/>
    </xf>
    <xf numFmtId="0" fontId="3" fillId="0" borderId="2" xfId="1058" applyFont="1" applyFill="1" applyBorder="1" applyAlignment="1" applyProtection="1">
      <alignment horizontal="center" vertical="center"/>
      <protection locked="0"/>
    </xf>
    <xf numFmtId="0" fontId="3" fillId="0" borderId="2" xfId="1070" applyFont="1" applyFill="1" applyBorder="1" applyAlignment="1">
      <alignment horizontal="left" vertical="center" wrapText="1"/>
    </xf>
    <xf numFmtId="0" fontId="4" fillId="3" borderId="2" xfId="1058" applyFont="1" applyFill="1" applyBorder="1" applyAlignment="1">
      <alignment horizontal="left" vertical="center" wrapText="1"/>
    </xf>
    <xf numFmtId="336" fontId="3" fillId="0" borderId="2" xfId="1188" applyNumberFormat="1" applyFont="1" applyBorder="1" applyAlignment="1" applyProtection="1">
      <alignment horizontal="center" vertical="center"/>
    </xf>
    <xf numFmtId="337" fontId="3" fillId="0" borderId="2" xfId="1188" applyNumberFormat="1" applyFont="1" applyBorder="1" applyAlignment="1" applyProtection="1">
      <alignment horizontal="center" vertical="center"/>
    </xf>
    <xf numFmtId="264" fontId="3" fillId="0" borderId="0" xfId="796" applyNumberFormat="1" applyFont="1" applyBorder="1" applyAlignment="1" applyProtection="1">
      <alignment horizontal="right" vertical="center"/>
    </xf>
    <xf numFmtId="0" fontId="3" fillId="0" borderId="2" xfId="1058" applyFont="1" applyFill="1" applyBorder="1" applyAlignment="1">
      <alignment horizontal="left" vertical="center" wrapText="1"/>
    </xf>
    <xf numFmtId="337" fontId="3" fillId="4" borderId="2" xfId="1188" applyNumberFormat="1" applyFont="1" applyFill="1" applyBorder="1" applyAlignment="1" applyProtection="1">
      <alignment horizontal="center" vertical="center"/>
    </xf>
    <xf numFmtId="0" fontId="3" fillId="3" borderId="2" xfId="1058" applyFont="1" applyFill="1" applyBorder="1" applyAlignment="1">
      <alignment horizontal="left" vertical="center" wrapText="1"/>
    </xf>
    <xf numFmtId="264" fontId="3" fillId="0" borderId="0" xfId="796" applyNumberFormat="1" applyFont="1" applyFill="1" applyBorder="1" applyAlignment="1" applyProtection="1">
      <alignment horizontal="right" vertical="center"/>
    </xf>
    <xf numFmtId="312" fontId="3" fillId="0" borderId="0" xfId="1058" applyNumberFormat="1" applyFont="1" applyAlignment="1">
      <alignment vertical="center"/>
    </xf>
    <xf numFmtId="312" fontId="3" fillId="0" borderId="0" xfId="1058" applyNumberFormat="1" applyFont="1" applyFill="1" applyAlignment="1">
      <alignment vertical="center"/>
    </xf>
    <xf numFmtId="264" fontId="110" fillId="0" borderId="0" xfId="107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0" borderId="0" xfId="1070" applyFont="1"/>
    <xf numFmtId="0" fontId="3" fillId="0" borderId="0" xfId="1073" applyFont="1" applyAlignment="1">
      <alignment vertical="center"/>
    </xf>
    <xf numFmtId="49" fontId="3" fillId="0" borderId="0" xfId="1058" applyNumberFormat="1" applyFont="1" applyAlignment="1">
      <alignment horizontal="center" vertical="center"/>
    </xf>
    <xf numFmtId="0" fontId="3" fillId="0" borderId="0" xfId="1058" applyFont="1" applyAlignment="1">
      <alignment vertical="center"/>
    </xf>
    <xf numFmtId="0" fontId="3" fillId="0" borderId="0" xfId="1058" applyFont="1" applyAlignment="1">
      <alignment horizontal="center" vertical="center"/>
    </xf>
    <xf numFmtId="49" fontId="3" fillId="5" borderId="0" xfId="1104" applyNumberFormat="1" applyFill="1" applyAlignment="1">
      <alignment vertical="center"/>
    </xf>
    <xf numFmtId="0" fontId="3" fillId="5" borderId="0" xfId="1104" applyFill="1" applyAlignment="1">
      <alignment vertical="center"/>
    </xf>
    <xf numFmtId="0" fontId="3" fillId="5" borderId="0" xfId="1104" applyFill="1" applyAlignment="1">
      <alignment horizontal="center" vertical="center"/>
    </xf>
    <xf numFmtId="0" fontId="10" fillId="5" borderId="0" xfId="1104" applyFont="1" applyFill="1" applyAlignment="1">
      <alignment vertical="center" wrapText="1"/>
    </xf>
    <xf numFmtId="0" fontId="10" fillId="5" borderId="0" xfId="1104" applyFont="1" applyFill="1" applyAlignment="1">
      <alignment horizontal="center" vertical="center" wrapText="1"/>
    </xf>
    <xf numFmtId="264" fontId="11" fillId="5" borderId="0" xfId="1104" applyNumberFormat="1" applyFont="1" applyFill="1" applyAlignment="1">
      <alignment vertical="center"/>
    </xf>
    <xf numFmtId="49" fontId="2" fillId="5" borderId="0" xfId="1104" applyNumberFormat="1" applyFont="1" applyFill="1" applyAlignment="1">
      <alignment horizontal="center" vertical="center"/>
    </xf>
    <xf numFmtId="0" fontId="2" fillId="5" borderId="0" xfId="1104" applyFont="1" applyFill="1" applyAlignment="1">
      <alignment horizontal="center" vertical="center"/>
    </xf>
    <xf numFmtId="0" fontId="3" fillId="5" borderId="0" xfId="1104" applyFill="1" applyAlignment="1">
      <alignment vertical="center" wrapText="1"/>
    </xf>
    <xf numFmtId="323" fontId="2" fillId="5" borderId="0" xfId="1058" applyNumberFormat="1" applyFont="1" applyFill="1" applyAlignment="1">
      <alignment vertical="center"/>
    </xf>
    <xf numFmtId="49" fontId="3" fillId="5" borderId="0" xfId="1058" applyNumberFormat="1" applyFont="1" applyFill="1" applyAlignment="1">
      <alignment horizontal="center" vertical="center"/>
    </xf>
    <xf numFmtId="0" fontId="3" fillId="5" borderId="0" xfId="1058" applyFont="1" applyFill="1" applyAlignment="1">
      <alignment horizontal="center" vertical="center"/>
    </xf>
    <xf numFmtId="323" fontId="2" fillId="5" borderId="0" xfId="1058" applyNumberFormat="1" applyFont="1" applyFill="1" applyAlignment="1">
      <alignment vertical="center" wrapText="1"/>
    </xf>
    <xf numFmtId="49" fontId="3" fillId="5" borderId="0" xfId="1104" applyNumberFormat="1" applyFill="1" applyAlignment="1">
      <alignment horizontal="center" vertical="center"/>
    </xf>
    <xf numFmtId="0" fontId="11" fillId="5" borderId="0" xfId="1107" applyFont="1" applyFill="1" applyAlignment="1">
      <alignment horizontal="left" vertical="center"/>
    </xf>
    <xf numFmtId="0" fontId="11" fillId="5" borderId="0" xfId="1107" applyFont="1" applyFill="1" applyAlignment="1">
      <alignment horizontal="center" vertical="center"/>
    </xf>
    <xf numFmtId="0" fontId="12" fillId="5" borderId="0" xfId="1058" applyFont="1" applyFill="1" applyAlignment="1">
      <alignment vertical="center"/>
    </xf>
    <xf numFmtId="0" fontId="2" fillId="5" borderId="0" xfId="1058" applyFont="1" applyFill="1" applyAlignment="1">
      <alignment vertical="center"/>
    </xf>
    <xf numFmtId="49" fontId="2" fillId="5" borderId="0" xfId="1107" applyNumberFormat="1" applyFont="1" applyFill="1" applyAlignment="1">
      <alignment horizontal="left" vertical="center"/>
    </xf>
    <xf numFmtId="0" fontId="2" fillId="5" borderId="0" xfId="1107" applyFont="1" applyFill="1" applyAlignment="1">
      <alignment horizontal="left" vertical="center"/>
    </xf>
    <xf numFmtId="0" fontId="2" fillId="5" borderId="0" xfId="1107" applyFont="1" applyFill="1" applyAlignment="1">
      <alignment horizontal="center" vertical="center"/>
    </xf>
    <xf numFmtId="0" fontId="12" fillId="0" borderId="0" xfId="1103" applyFont="1" applyFill="1" applyAlignment="1">
      <alignment vertical="center"/>
    </xf>
    <xf numFmtId="0" fontId="3" fillId="6" borderId="0" xfId="1104" applyFill="1" applyAlignment="1">
      <alignment horizontal="center" vertical="center"/>
    </xf>
    <xf numFmtId="0" fontId="2" fillId="2" borderId="2" xfId="1104" applyFont="1" applyFill="1" applyBorder="1" applyAlignment="1">
      <alignment horizontal="center" vertical="center" wrapText="1"/>
    </xf>
    <xf numFmtId="0" fontId="2" fillId="2" borderId="2" xfId="1070" applyFont="1" applyFill="1" applyBorder="1" applyAlignment="1">
      <alignment horizontal="center" vertical="center" wrapText="1"/>
    </xf>
    <xf numFmtId="0" fontId="2" fillId="2" borderId="1" xfId="1073" applyFont="1" applyFill="1" applyBorder="1" applyAlignment="1">
      <alignment horizontal="center" vertical="center" wrapText="1"/>
    </xf>
    <xf numFmtId="0" fontId="2" fillId="2" borderId="2" xfId="1104" applyFont="1" applyFill="1" applyBorder="1" applyAlignment="1">
      <alignment horizontal="center" vertical="center"/>
    </xf>
    <xf numFmtId="49" fontId="2" fillId="2" borderId="1" xfId="1070" applyNumberFormat="1" applyFont="1" applyFill="1" applyBorder="1" applyAlignment="1">
      <alignment horizontal="center" vertical="center" wrapText="1"/>
    </xf>
    <xf numFmtId="0" fontId="2" fillId="2" borderId="1" xfId="1104" applyFont="1" applyFill="1" applyBorder="1" applyAlignment="1">
      <alignment horizontal="center" vertical="center" wrapText="1"/>
    </xf>
    <xf numFmtId="0" fontId="13" fillId="2" borderId="1" xfId="1104" applyFont="1" applyFill="1" applyBorder="1" applyAlignment="1">
      <alignment horizontal="center" vertical="center" wrapText="1"/>
    </xf>
    <xf numFmtId="0" fontId="2" fillId="2" borderId="1" xfId="1104" applyFont="1" applyFill="1" applyBorder="1" applyAlignment="1">
      <alignment horizontal="center" vertical="center"/>
    </xf>
    <xf numFmtId="0" fontId="13" fillId="2" borderId="1" xfId="1070" applyFont="1" applyFill="1" applyBorder="1" applyAlignment="1">
      <alignment horizontal="center" vertical="center" wrapText="1"/>
    </xf>
    <xf numFmtId="0" fontId="13" fillId="2" borderId="1" xfId="1104" applyFont="1" applyFill="1" applyBorder="1" applyAlignment="1">
      <alignment horizontal="center" vertical="center"/>
    </xf>
    <xf numFmtId="49" fontId="3" fillId="0" borderId="3" xfId="1058" applyNumberFormat="1" applyFont="1" applyBorder="1" applyAlignment="1">
      <alignment horizontal="center" vertical="center"/>
    </xf>
    <xf numFmtId="0" fontId="2" fillId="0" borderId="3" xfId="1106" applyFont="1" applyBorder="1" applyAlignment="1">
      <alignment horizontal="left" vertical="center"/>
    </xf>
    <xf numFmtId="0" fontId="2" fillId="0" borderId="3" xfId="1106" applyFont="1" applyBorder="1" applyAlignment="1">
      <alignment horizontal="center" vertical="center"/>
    </xf>
    <xf numFmtId="0" fontId="2" fillId="0" borderId="3" xfId="1058" applyFont="1" applyBorder="1" applyAlignment="1">
      <alignment horizontal="left" vertical="center"/>
    </xf>
    <xf numFmtId="181" fontId="3" fillId="0" borderId="3" xfId="1188" applyNumberFormat="1" applyFont="1" applyBorder="1" applyAlignment="1" applyProtection="1">
      <alignment horizontal="center" vertical="center"/>
    </xf>
    <xf numFmtId="338" fontId="3" fillId="0" borderId="3" xfId="1188" applyNumberFormat="1" applyFont="1" applyBorder="1" applyAlignment="1" applyProtection="1">
      <alignment horizontal="center" vertical="center"/>
    </xf>
    <xf numFmtId="336" fontId="3" fillId="0" borderId="3" xfId="1188" applyNumberFormat="1" applyFont="1" applyBorder="1" applyAlignment="1" applyProtection="1">
      <alignment horizontal="center" vertical="center"/>
    </xf>
    <xf numFmtId="323" fontId="3" fillId="5" borderId="3" xfId="1104" applyNumberFormat="1" applyFill="1" applyBorder="1" applyAlignment="1">
      <alignment horizontal="right" vertical="center"/>
    </xf>
    <xf numFmtId="0" fontId="3" fillId="0" borderId="3" xfId="1058" applyFont="1" applyBorder="1" applyAlignment="1">
      <alignment horizontal="left" vertical="center"/>
    </xf>
    <xf numFmtId="0" fontId="3" fillId="0" borderId="3" xfId="1058" applyFont="1" applyBorder="1" applyAlignment="1">
      <alignment horizontal="center" vertical="center"/>
    </xf>
    <xf numFmtId="0" fontId="4" fillId="0" borderId="3" xfId="1058" applyFont="1" applyBorder="1" applyAlignment="1">
      <alignment horizontal="left" vertical="center"/>
    </xf>
    <xf numFmtId="264" fontId="3" fillId="0" borderId="3" xfId="1104" applyNumberFormat="1" applyFill="1" applyBorder="1" applyAlignment="1">
      <alignment horizontal="right" vertical="center"/>
    </xf>
    <xf numFmtId="49" fontId="3" fillId="5" borderId="3" xfId="1058" applyNumberFormat="1" applyFont="1" applyFill="1" applyBorder="1" applyAlignment="1">
      <alignment horizontal="center" vertical="center"/>
    </xf>
    <xf numFmtId="0" fontId="2" fillId="5" borderId="3" xfId="1058" applyFont="1" applyFill="1" applyBorder="1" applyAlignment="1">
      <alignment horizontal="left" vertical="center"/>
    </xf>
    <xf numFmtId="0" fontId="2" fillId="5" borderId="3" xfId="1058" applyFont="1" applyFill="1" applyBorder="1" applyAlignment="1">
      <alignment horizontal="center" vertical="center"/>
    </xf>
    <xf numFmtId="10" fontId="3" fillId="5" borderId="3" xfId="1188" applyNumberFormat="1" applyFont="1" applyFill="1" applyBorder="1" applyAlignment="1" applyProtection="1">
      <alignment horizontal="center" vertical="center"/>
    </xf>
    <xf numFmtId="338" fontId="3" fillId="5" borderId="3" xfId="1188" applyNumberFormat="1" applyFont="1" applyFill="1" applyBorder="1" applyAlignment="1" applyProtection="1">
      <alignment horizontal="center" vertical="center"/>
    </xf>
    <xf numFmtId="336" fontId="3" fillId="5" borderId="3" xfId="1188" applyNumberFormat="1" applyFont="1" applyFill="1" applyBorder="1" applyAlignment="1" applyProtection="1">
      <alignment horizontal="center" vertical="center"/>
    </xf>
    <xf numFmtId="264" fontId="3" fillId="0" borderId="3" xfId="1104" applyNumberFormat="1" applyBorder="1" applyAlignment="1">
      <alignment horizontal="right" vertical="center"/>
    </xf>
    <xf numFmtId="0" fontId="3" fillId="5" borderId="3" xfId="1058" applyFont="1" applyFill="1" applyBorder="1" applyAlignment="1">
      <alignment horizontal="left" vertical="center"/>
    </xf>
    <xf numFmtId="0" fontId="3" fillId="5" borderId="3" xfId="1058" applyFont="1" applyFill="1" applyBorder="1" applyAlignment="1">
      <alignment horizontal="center" vertical="center"/>
    </xf>
    <xf numFmtId="0" fontId="3" fillId="7" borderId="3" xfId="1058" applyFont="1" applyFill="1" applyBorder="1" applyAlignment="1">
      <alignment horizontal="left" vertical="center" wrapText="1"/>
    </xf>
    <xf numFmtId="10" fontId="14" fillId="5" borderId="3" xfId="1188" applyNumberFormat="1" applyFont="1" applyFill="1" applyBorder="1" applyAlignment="1" applyProtection="1">
      <alignment horizontal="center" vertical="center"/>
    </xf>
    <xf numFmtId="338" fontId="14" fillId="5" borderId="3" xfId="1188" applyNumberFormat="1" applyFont="1" applyFill="1" applyBorder="1" applyAlignment="1" applyProtection="1">
      <alignment horizontal="center" vertical="center"/>
    </xf>
    <xf numFmtId="336" fontId="14" fillId="5" borderId="3" xfId="1188" applyNumberFormat="1" applyFont="1" applyFill="1" applyBorder="1" applyAlignment="1" applyProtection="1">
      <alignment horizontal="center" vertical="center"/>
    </xf>
    <xf numFmtId="264" fontId="14" fillId="0" borderId="3" xfId="1104" applyNumberFormat="1" applyFont="1" applyBorder="1" applyAlignment="1">
      <alignment horizontal="right" vertical="center"/>
    </xf>
    <xf numFmtId="0" fontId="3" fillId="7" borderId="3" xfId="1058" applyFont="1" applyFill="1" applyBorder="1" applyAlignment="1">
      <alignment horizontal="left" vertical="center"/>
    </xf>
    <xf numFmtId="264" fontId="3" fillId="0" borderId="3" xfId="1104" applyNumberFormat="1" applyFont="1" applyBorder="1" applyAlignment="1">
      <alignment horizontal="right" vertical="center"/>
    </xf>
    <xf numFmtId="0" fontId="4" fillId="7" borderId="3" xfId="1058" applyFont="1" applyFill="1" applyBorder="1" applyAlignment="1">
      <alignment horizontal="left" vertical="center"/>
    </xf>
    <xf numFmtId="0" fontId="3" fillId="5" borderId="4" xfId="1058" applyFont="1" applyFill="1" applyBorder="1" applyAlignment="1">
      <alignment horizontal="center" vertical="center"/>
    </xf>
    <xf numFmtId="0" fontId="3" fillId="7" borderId="4" xfId="1058" applyFont="1" applyFill="1" applyBorder="1" applyAlignment="1">
      <alignment horizontal="left" vertical="center" wrapText="1"/>
    </xf>
    <xf numFmtId="338" fontId="3" fillId="5" borderId="5" xfId="1188" applyNumberFormat="1" applyFont="1" applyFill="1" applyBorder="1" applyAlignment="1" applyProtection="1">
      <alignment horizontal="center" vertical="center"/>
    </xf>
    <xf numFmtId="336" fontId="3" fillId="5" borderId="5" xfId="1188" applyNumberFormat="1" applyFont="1" applyFill="1" applyBorder="1" applyAlignment="1" applyProtection="1">
      <alignment horizontal="center" vertical="center"/>
    </xf>
    <xf numFmtId="264" fontId="3" fillId="0" borderId="5" xfId="1104" applyNumberFormat="1" applyFont="1" applyBorder="1" applyAlignment="1">
      <alignment horizontal="right" vertical="center"/>
    </xf>
    <xf numFmtId="0" fontId="3" fillId="0" borderId="3" xfId="1058" applyFont="1" applyFill="1" applyBorder="1" applyAlignment="1">
      <alignment horizontal="center" vertical="center" wrapText="1"/>
    </xf>
    <xf numFmtId="0" fontId="3" fillId="3" borderId="3" xfId="1058" applyFont="1" applyFill="1" applyBorder="1" applyAlignment="1">
      <alignment horizontal="left" vertical="center" wrapText="1"/>
    </xf>
    <xf numFmtId="0" fontId="3" fillId="0" borderId="3" xfId="1058" applyFont="1" applyBorder="1" applyAlignment="1">
      <alignment horizontal="center" vertical="center" wrapText="1"/>
    </xf>
    <xf numFmtId="0" fontId="4" fillId="3" borderId="3" xfId="1058" applyFont="1" applyFill="1" applyBorder="1" applyAlignment="1">
      <alignment horizontal="left" vertical="center" wrapText="1"/>
    </xf>
    <xf numFmtId="181" fontId="3" fillId="3" borderId="3" xfId="1188" applyNumberFormat="1" applyFont="1" applyFill="1" applyBorder="1" applyAlignment="1" applyProtection="1">
      <alignment horizontal="center" vertical="center"/>
    </xf>
    <xf numFmtId="338" fontId="3" fillId="3" borderId="3" xfId="1188" applyNumberFormat="1" applyFont="1" applyFill="1" applyBorder="1" applyAlignment="1" applyProtection="1">
      <alignment horizontal="center" vertical="center"/>
    </xf>
    <xf numFmtId="336" fontId="3" fillId="3" borderId="3" xfId="1188" applyNumberFormat="1" applyFont="1" applyFill="1" applyBorder="1" applyAlignment="1" applyProtection="1">
      <alignment horizontal="center" vertical="center"/>
    </xf>
    <xf numFmtId="49" fontId="3" fillId="5" borderId="6" xfId="1058" applyNumberFormat="1" applyFont="1" applyFill="1" applyBorder="1" applyAlignment="1">
      <alignment horizontal="center" vertical="center"/>
    </xf>
    <xf numFmtId="0" fontId="3" fillId="5" borderId="6" xfId="1058" applyFont="1" applyFill="1" applyBorder="1" applyAlignment="1">
      <alignment horizontal="left" vertical="center"/>
    </xf>
    <xf numFmtId="0" fontId="3" fillId="5" borderId="6" xfId="1058" applyFont="1" applyFill="1" applyBorder="1" applyAlignment="1">
      <alignment horizontal="center" vertical="center"/>
    </xf>
    <xf numFmtId="10" fontId="3" fillId="5" borderId="6" xfId="1188" applyNumberFormat="1" applyFont="1" applyFill="1" applyBorder="1" applyAlignment="1" applyProtection="1">
      <alignment horizontal="center" vertical="center"/>
    </xf>
    <xf numFmtId="338" fontId="3" fillId="5" borderId="6" xfId="1188" applyNumberFormat="1" applyFont="1" applyFill="1" applyBorder="1" applyAlignment="1" applyProtection="1">
      <alignment horizontal="center" vertical="center"/>
    </xf>
    <xf numFmtId="336" fontId="3" fillId="5" borderId="6" xfId="1188" applyNumberFormat="1" applyFont="1" applyFill="1" applyBorder="1" applyAlignment="1" applyProtection="1">
      <alignment horizontal="center" vertical="center"/>
    </xf>
    <xf numFmtId="264" fontId="3" fillId="0" borderId="6" xfId="1104" applyNumberFormat="1" applyBorder="1" applyAlignment="1">
      <alignment horizontal="right" vertical="center"/>
    </xf>
    <xf numFmtId="0" fontId="3" fillId="5" borderId="0" xfId="1058" applyFont="1" applyFill="1" applyAlignment="1">
      <alignment vertical="center"/>
    </xf>
    <xf numFmtId="323" fontId="12" fillId="8" borderId="0" xfId="1058" applyNumberFormat="1" applyFont="1" applyFill="1" applyAlignment="1">
      <alignment vertical="center"/>
    </xf>
    <xf numFmtId="323" fontId="12" fillId="8" borderId="0" xfId="1032" applyNumberFormat="1" applyFont="1" applyFill="1" applyAlignment="1">
      <alignment horizontal="right" vertical="center"/>
    </xf>
    <xf numFmtId="323" fontId="3" fillId="5" borderId="0" xfId="1073" applyNumberFormat="1" applyFont="1" applyFill="1" applyAlignment="1">
      <alignment horizontal="left" vertical="center"/>
    </xf>
    <xf numFmtId="0" fontId="8" fillId="5" borderId="0" xfId="1058" applyFont="1" applyFill="1" applyAlignment="1">
      <alignment vertical="center"/>
    </xf>
    <xf numFmtId="0" fontId="3" fillId="6" borderId="0" xfId="1058" applyFont="1" applyFill="1" applyAlignment="1">
      <alignment vertical="center"/>
    </xf>
    <xf numFmtId="0" fontId="15" fillId="6" borderId="0" xfId="1058" applyFont="1" applyFill="1" applyAlignment="1">
      <alignment horizontal="right" vertical="center"/>
    </xf>
    <xf numFmtId="0" fontId="10" fillId="5" borderId="0" xfId="1058" applyFont="1" applyFill="1" applyAlignment="1">
      <alignment horizontal="right" vertical="center"/>
    </xf>
    <xf numFmtId="323" fontId="2" fillId="2" borderId="1" xfId="1073" applyNumberFormat="1" applyFont="1" applyFill="1" applyBorder="1" applyAlignment="1">
      <alignment horizontal="center" vertical="center" wrapText="1"/>
    </xf>
    <xf numFmtId="323" fontId="2" fillId="2" borderId="2" xfId="1073" applyNumberFormat="1" applyFont="1" applyFill="1" applyBorder="1" applyAlignment="1">
      <alignment horizontal="center" vertical="center" wrapText="1"/>
    </xf>
    <xf numFmtId="323" fontId="13" fillId="2" borderId="6" xfId="1073" applyNumberFormat="1" applyFont="1" applyFill="1" applyBorder="1" applyAlignment="1">
      <alignment horizontal="center" vertical="center" wrapText="1"/>
    </xf>
    <xf numFmtId="323" fontId="3" fillId="5" borderId="3" xfId="796" applyNumberFormat="1" applyFont="1" applyFill="1" applyBorder="1" applyAlignment="1" applyProtection="1">
      <alignment horizontal="right" vertical="center"/>
    </xf>
    <xf numFmtId="323" fontId="3" fillId="5" borderId="3" xfId="1058" applyNumberFormat="1" applyFont="1" applyFill="1" applyBorder="1" applyAlignment="1">
      <alignment horizontal="right" vertical="center"/>
    </xf>
    <xf numFmtId="0" fontId="3" fillId="0" borderId="3" xfId="1108" applyBorder="1" applyAlignment="1">
      <alignment horizontal="center" vertical="center"/>
    </xf>
    <xf numFmtId="264" fontId="3" fillId="0" borderId="3" xfId="796" applyNumberFormat="1" applyFont="1" applyFill="1" applyBorder="1" applyAlignment="1" applyProtection="1">
      <alignment horizontal="right" vertical="center"/>
    </xf>
    <xf numFmtId="0" fontId="3" fillId="2" borderId="3" xfId="1108" applyFill="1" applyBorder="1" applyAlignment="1">
      <alignment horizontal="center" vertical="center"/>
    </xf>
    <xf numFmtId="264" fontId="3" fillId="0" borderId="3" xfId="796" applyNumberFormat="1" applyFont="1" applyBorder="1" applyAlignment="1" applyProtection="1">
      <alignment horizontal="right" vertical="center"/>
    </xf>
    <xf numFmtId="0" fontId="3" fillId="3" borderId="3" xfId="1108" applyFont="1" applyFill="1" applyBorder="1" applyAlignment="1">
      <alignment horizontal="center" vertical="center" wrapText="1"/>
    </xf>
    <xf numFmtId="264" fontId="14" fillId="0" borderId="3" xfId="796" applyNumberFormat="1" applyFont="1" applyBorder="1" applyAlignment="1" applyProtection="1">
      <alignment horizontal="right" vertical="center"/>
    </xf>
    <xf numFmtId="0" fontId="3" fillId="3" borderId="3" xfId="1108" applyFill="1" applyBorder="1" applyAlignment="1">
      <alignment horizontal="center" vertical="center"/>
    </xf>
    <xf numFmtId="0" fontId="3" fillId="3" borderId="3" xfId="1108" applyFont="1" applyFill="1" applyBorder="1" applyAlignment="1">
      <alignment horizontal="center" vertical="center"/>
    </xf>
    <xf numFmtId="0" fontId="16" fillId="3" borderId="3" xfId="1108" applyFont="1" applyFill="1" applyBorder="1" applyAlignment="1">
      <alignment horizontal="center" vertical="center"/>
    </xf>
    <xf numFmtId="0" fontId="0" fillId="0" borderId="0" xfId="1070" applyFont="1"/>
    <xf numFmtId="0" fontId="16" fillId="7" borderId="3" xfId="1108" applyFont="1" applyFill="1" applyBorder="1" applyAlignment="1">
      <alignment horizontal="center" vertical="center"/>
    </xf>
    <xf numFmtId="0" fontId="3" fillId="3" borderId="6" xfId="1108" applyFont="1" applyFill="1" applyBorder="1" applyAlignment="1">
      <alignment horizontal="center" vertical="center"/>
    </xf>
    <xf numFmtId="264" fontId="3" fillId="0" borderId="6" xfId="796" applyNumberFormat="1" applyFont="1" applyBorder="1" applyAlignment="1" applyProtection="1">
      <alignment horizontal="right" vertical="center"/>
    </xf>
    <xf numFmtId="0" fontId="3" fillId="0" borderId="0" xfId="1058" applyFont="1" applyAlignment="1">
      <alignment vertical="center" wrapText="1"/>
    </xf>
    <xf numFmtId="0" fontId="2" fillId="2" borderId="6" xfId="1104" applyFont="1" applyFill="1" applyBorder="1" applyAlignment="1">
      <alignment horizontal="center" vertical="center" wrapText="1"/>
    </xf>
    <xf numFmtId="0" fontId="13" fillId="2" borderId="6" xfId="1070" applyFont="1" applyFill="1" applyBorder="1" applyAlignment="1">
      <alignment horizontal="center" vertical="center" wrapText="1"/>
    </xf>
    <xf numFmtId="338" fontId="13" fillId="2" borderId="6" xfId="1070" applyNumberFormat="1" applyFont="1" applyFill="1" applyBorder="1" applyAlignment="1">
      <alignment horizontal="center" vertical="center" wrapText="1"/>
    </xf>
    <xf numFmtId="336" fontId="13" fillId="2" borderId="6" xfId="1070" applyNumberFormat="1" applyFont="1" applyFill="1" applyBorder="1" applyAlignment="1">
      <alignment horizontal="center" vertical="center" wrapText="1"/>
    </xf>
    <xf numFmtId="0" fontId="13" fillId="2" borderId="6" xfId="1104" applyFont="1" applyFill="1" applyBorder="1" applyAlignment="1">
      <alignment horizontal="center" vertical="center"/>
    </xf>
    <xf numFmtId="0" fontId="3" fillId="0" borderId="3" xfId="1058" applyFont="1" applyFill="1" applyBorder="1" applyAlignment="1" applyProtection="1">
      <alignment horizontal="center" vertical="center"/>
      <protection locked="0"/>
    </xf>
    <xf numFmtId="0" fontId="3" fillId="0" borderId="3" xfId="1070" applyFont="1" applyFill="1" applyBorder="1" applyAlignment="1">
      <alignment horizontal="left" vertical="center" wrapText="1"/>
    </xf>
    <xf numFmtId="0" fontId="3" fillId="0" borderId="3" xfId="1070" applyFont="1" applyFill="1" applyBorder="1" applyAlignment="1">
      <alignment horizontal="center" vertical="center" wrapText="1"/>
    </xf>
    <xf numFmtId="0" fontId="3" fillId="0" borderId="3" xfId="1058" applyFont="1" applyFill="1" applyBorder="1" applyAlignment="1">
      <alignment horizontal="left" vertical="center" wrapText="1"/>
    </xf>
    <xf numFmtId="0" fontId="3" fillId="0" borderId="3" xfId="1058" applyFont="1" applyBorder="1" applyAlignment="1">
      <alignment horizontal="left" vertical="center" wrapText="1"/>
    </xf>
    <xf numFmtId="338" fontId="3" fillId="4" borderId="3" xfId="1188" applyNumberFormat="1" applyFont="1" applyFill="1" applyBorder="1" applyAlignment="1" applyProtection="1">
      <alignment horizontal="center" vertical="center"/>
    </xf>
    <xf numFmtId="336" fontId="3" fillId="4" borderId="3" xfId="1188" applyNumberFormat="1" applyFont="1" applyFill="1" applyBorder="1" applyAlignment="1" applyProtection="1">
      <alignment horizontal="center" vertical="center"/>
    </xf>
    <xf numFmtId="264" fontId="3" fillId="0" borderId="3" xfId="1104" applyNumberFormat="1" applyFont="1" applyFill="1" applyBorder="1" applyAlignment="1">
      <alignment horizontal="right" vertical="center"/>
    </xf>
    <xf numFmtId="0" fontId="3" fillId="0" borderId="3" xfId="1058" applyFont="1" applyFill="1" applyBorder="1" applyAlignment="1">
      <alignment horizontal="left" vertical="center"/>
    </xf>
    <xf numFmtId="0" fontId="3" fillId="0" borderId="3" xfId="1058" applyFont="1" applyFill="1" applyBorder="1" applyAlignment="1">
      <alignment horizontal="center" vertical="center"/>
    </xf>
    <xf numFmtId="338" fontId="16" fillId="4" borderId="3" xfId="1188" applyNumberFormat="1" applyFont="1" applyFill="1" applyBorder="1" applyAlignment="1" applyProtection="1">
      <alignment horizontal="center" vertical="center"/>
    </xf>
    <xf numFmtId="336" fontId="16" fillId="4" borderId="3" xfId="1188" applyNumberFormat="1" applyFont="1" applyFill="1" applyBorder="1" applyAlignment="1" applyProtection="1">
      <alignment horizontal="center" vertical="center"/>
    </xf>
    <xf numFmtId="264" fontId="16" fillId="4" borderId="3" xfId="1104" applyNumberFormat="1" applyFont="1" applyFill="1" applyBorder="1" applyAlignment="1">
      <alignment horizontal="right" vertical="center"/>
    </xf>
    <xf numFmtId="0" fontId="3" fillId="0" borderId="0" xfId="1058" applyFont="1" applyBorder="1" applyAlignment="1">
      <alignment horizontal="left" vertical="center" wrapText="1"/>
    </xf>
    <xf numFmtId="0" fontId="3" fillId="0" borderId="0" xfId="1058" applyFont="1" applyBorder="1" applyAlignment="1">
      <alignment horizontal="center" vertical="center" wrapText="1"/>
    </xf>
    <xf numFmtId="0" fontId="3" fillId="3" borderId="0" xfId="1058" applyFont="1" applyFill="1" applyBorder="1" applyAlignment="1">
      <alignment horizontal="left" vertical="center" wrapText="1"/>
    </xf>
    <xf numFmtId="181" fontId="3" fillId="0" borderId="0" xfId="1188" applyNumberFormat="1" applyFont="1" applyBorder="1" applyAlignment="1" applyProtection="1">
      <alignment horizontal="center" vertical="center"/>
    </xf>
    <xf numFmtId="338" fontId="3" fillId="0" borderId="0" xfId="1188" applyNumberFormat="1" applyFont="1" applyBorder="1" applyAlignment="1" applyProtection="1">
      <alignment horizontal="center" vertical="center"/>
    </xf>
    <xf numFmtId="336" fontId="3" fillId="0" borderId="0" xfId="1188" applyNumberFormat="1" applyFont="1" applyBorder="1" applyAlignment="1" applyProtection="1">
      <alignment horizontal="center" vertical="center"/>
    </xf>
    <xf numFmtId="264" fontId="3" fillId="0" borderId="0" xfId="1104" applyNumberFormat="1" applyFill="1" applyBorder="1" applyAlignment="1">
      <alignment horizontal="right" vertical="center"/>
    </xf>
    <xf numFmtId="323" fontId="3" fillId="5" borderId="0" xfId="1104" applyNumberFormat="1" applyFill="1" applyAlignment="1">
      <alignment horizontal="right" vertical="center"/>
    </xf>
    <xf numFmtId="323" fontId="3" fillId="5" borderId="0" xfId="1104" applyNumberFormat="1" applyFill="1" applyAlignment="1">
      <alignment horizontal="center" vertical="center"/>
    </xf>
    <xf numFmtId="49" fontId="3" fillId="7" borderId="0" xfId="1104" applyNumberFormat="1" applyFill="1" applyAlignment="1">
      <alignment horizontal="center" vertical="center"/>
    </xf>
    <xf numFmtId="0" fontId="3" fillId="3" borderId="0" xfId="1073" applyFont="1" applyFill="1" applyAlignment="1">
      <alignment vertical="center"/>
    </xf>
    <xf numFmtId="0" fontId="3" fillId="3" borderId="0" xfId="1073" applyFont="1" applyFill="1" applyAlignment="1">
      <alignment horizontal="center" vertical="center"/>
    </xf>
    <xf numFmtId="49" fontId="2" fillId="5" borderId="0" xfId="1108" applyNumberFormat="1" applyFont="1" applyFill="1" applyAlignment="1">
      <alignment horizontal="left" vertical="center"/>
    </xf>
    <xf numFmtId="0" fontId="17" fillId="5" borderId="0" xfId="1073" applyFont="1" applyFill="1" applyAlignment="1">
      <alignment horizontal="left" vertical="center"/>
    </xf>
    <xf numFmtId="0" fontId="2" fillId="5" borderId="0" xfId="1104" applyFont="1" applyFill="1" applyAlignment="1">
      <alignment vertical="center" wrapText="1"/>
    </xf>
    <xf numFmtId="0" fontId="2" fillId="5" borderId="0" xfId="1104" applyFont="1" applyFill="1" applyAlignment="1">
      <alignment vertical="center"/>
    </xf>
    <xf numFmtId="49" fontId="3" fillId="7" borderId="0" xfId="1073" applyNumberFormat="1" applyFont="1" applyFill="1" applyAlignment="1">
      <alignment horizontal="center" vertical="center"/>
    </xf>
    <xf numFmtId="0" fontId="3" fillId="5" borderId="0" xfId="1105" applyFill="1" applyAlignment="1">
      <alignment horizontal="right" vertical="center" indent="1"/>
    </xf>
    <xf numFmtId="0" fontId="3" fillId="5" borderId="0" xfId="1105" applyFill="1" applyAlignment="1">
      <alignment vertical="center"/>
    </xf>
    <xf numFmtId="323" fontId="3" fillId="5" borderId="0" xfId="1073" applyNumberFormat="1" applyFont="1" applyFill="1" applyAlignment="1">
      <alignment horizontal="left" vertical="center" indent="2"/>
    </xf>
    <xf numFmtId="323" fontId="3" fillId="5" borderId="0" xfId="1073" applyNumberFormat="1" applyFont="1" applyFill="1" applyAlignment="1">
      <alignment horizontal="right" vertical="center" indent="1"/>
    </xf>
    <xf numFmtId="0" fontId="3" fillId="5" borderId="11" xfId="1105" applyFill="1" applyBorder="1" applyAlignment="1">
      <alignment vertical="center"/>
    </xf>
    <xf numFmtId="0" fontId="3" fillId="5" borderId="0" xfId="1105" applyFill="1" applyBorder="1" applyAlignment="1">
      <alignment vertical="center"/>
    </xf>
    <xf numFmtId="49" fontId="3" fillId="7" borderId="0" xfId="1073" applyNumberFormat="1" applyFont="1" applyFill="1" applyAlignment="1">
      <alignment horizontal="left" vertical="center"/>
    </xf>
    <xf numFmtId="0" fontId="3" fillId="5" borderId="0" xfId="1073" applyFont="1" applyFill="1" applyAlignment="1">
      <alignment horizontal="right" vertical="center" indent="1"/>
    </xf>
    <xf numFmtId="0" fontId="3" fillId="5" borderId="0" xfId="1073" applyFont="1" applyFill="1" applyAlignment="1">
      <alignment vertical="center"/>
    </xf>
    <xf numFmtId="0" fontId="3" fillId="7" borderId="3" xfId="1108" applyFill="1" applyBorder="1" applyAlignment="1">
      <alignment horizontal="center" vertical="center"/>
    </xf>
    <xf numFmtId="264" fontId="18" fillId="0" borderId="0" xfId="796" applyNumberFormat="1" applyFont="1" applyBorder="1" applyAlignment="1" applyProtection="1">
      <alignment horizontal="left" vertical="center"/>
    </xf>
    <xf numFmtId="264" fontId="10" fillId="0" borderId="0" xfId="796" applyNumberFormat="1" applyFont="1" applyBorder="1" applyAlignment="1" applyProtection="1">
      <alignment horizontal="left" vertical="center"/>
    </xf>
    <xf numFmtId="264" fontId="2" fillId="0" borderId="0" xfId="796" applyNumberFormat="1" applyFont="1" applyBorder="1" applyAlignment="1" applyProtection="1">
      <alignment horizontal="left" vertical="center"/>
    </xf>
    <xf numFmtId="264" fontId="10" fillId="3" borderId="0" xfId="796" applyNumberFormat="1" applyFont="1" applyFill="1" applyBorder="1" applyAlignment="1" applyProtection="1">
      <alignment horizontal="left" vertical="center"/>
    </xf>
    <xf numFmtId="264" fontId="19" fillId="0" borderId="0" xfId="796" applyNumberFormat="1" applyFont="1" applyBorder="1" applyAlignment="1" applyProtection="1">
      <alignment horizontal="left" vertical="center"/>
    </xf>
    <xf numFmtId="264" fontId="3" fillId="0" borderId="0" xfId="796" applyNumberFormat="1" applyFont="1" applyBorder="1" applyAlignment="1" applyProtection="1">
      <alignment horizontal="left" vertical="center"/>
    </xf>
    <xf numFmtId="264" fontId="20" fillId="0" borderId="0" xfId="796" applyNumberFormat="1" applyFont="1" applyBorder="1" applyAlignment="1" applyProtection="1">
      <alignment horizontal="left" vertical="center"/>
    </xf>
    <xf numFmtId="264" fontId="20" fillId="9" borderId="0" xfId="796" applyNumberFormat="1" applyFont="1" applyFill="1" applyBorder="1" applyAlignment="1" applyProtection="1">
      <alignment horizontal="left" vertical="center"/>
    </xf>
    <xf numFmtId="0" fontId="3" fillId="7" borderId="3" xfId="1108" applyFont="1" applyFill="1" applyBorder="1" applyAlignment="1">
      <alignment horizontal="center" vertical="center"/>
    </xf>
    <xf numFmtId="264" fontId="20" fillId="0" borderId="0" xfId="796" applyNumberFormat="1" applyFont="1" applyAlignment="1" applyProtection="1">
      <alignment horizontal="left" vertical="center"/>
    </xf>
    <xf numFmtId="264" fontId="3" fillId="0" borderId="0" xfId="796" applyNumberFormat="1" applyFont="1" applyAlignment="1" applyProtection="1">
      <alignment horizontal="right" vertical="center"/>
    </xf>
    <xf numFmtId="264" fontId="16" fillId="4" borderId="3" xfId="796" applyNumberFormat="1" applyFont="1" applyFill="1" applyBorder="1" applyAlignment="1" applyProtection="1">
      <alignment horizontal="right" vertical="center"/>
    </xf>
    <xf numFmtId="264" fontId="3" fillId="0" borderId="0" xfId="1104" applyNumberFormat="1" applyBorder="1" applyAlignment="1">
      <alignment horizontal="right" vertical="center"/>
    </xf>
    <xf numFmtId="0" fontId="3" fillId="7" borderId="0" xfId="1108" applyFill="1" applyBorder="1" applyAlignment="1">
      <alignment horizontal="center" vertical="center"/>
    </xf>
    <xf numFmtId="0" fontId="3" fillId="7" borderId="0" xfId="1108" applyFont="1" applyFill="1" applyBorder="1" applyAlignment="1">
      <alignment horizontal="center" vertical="center"/>
    </xf>
    <xf numFmtId="323" fontId="2" fillId="5" borderId="0" xfId="1104" applyNumberFormat="1" applyFont="1" applyFill="1" applyAlignment="1">
      <alignment vertical="center" wrapText="1"/>
    </xf>
    <xf numFmtId="323" fontId="3" fillId="5" borderId="0" xfId="1073" applyNumberFormat="1" applyFont="1" applyFill="1" applyAlignment="1">
      <alignment horizontal="right" vertical="center"/>
    </xf>
    <xf numFmtId="49" fontId="3" fillId="5" borderId="0" xfId="1073" applyNumberFormat="1" applyFont="1" applyFill="1" applyAlignment="1">
      <alignment horizontal="center" vertical="center"/>
    </xf>
    <xf numFmtId="0" fontId="3" fillId="5" borderId="0" xfId="1105" applyFill="1" applyAlignment="1">
      <alignment horizontal="center" vertical="center"/>
    </xf>
    <xf numFmtId="0" fontId="21" fillId="0" borderId="0" xfId="1070" applyFont="1" applyFill="1"/>
    <xf numFmtId="0" fontId="22" fillId="0" borderId="0" xfId="1058" applyFont="1" applyAlignment="1">
      <alignment horizontal="center" vertical="center"/>
    </xf>
    <xf numFmtId="0" fontId="22" fillId="0" borderId="0" xfId="1058" applyFont="1" applyAlignment="1">
      <alignment vertical="center"/>
    </xf>
    <xf numFmtId="0" fontId="21" fillId="0" borderId="0" xfId="1070" applyFont="1"/>
    <xf numFmtId="0" fontId="22" fillId="5" borderId="0" xfId="1104" applyFont="1" applyFill="1" applyAlignment="1">
      <alignment horizontal="center" vertical="center"/>
    </xf>
    <xf numFmtId="0" fontId="22" fillId="5" borderId="0" xfId="1058" applyFont="1" applyFill="1" applyAlignment="1">
      <alignment horizontal="center" vertical="center"/>
    </xf>
    <xf numFmtId="0" fontId="23" fillId="5" borderId="0" xfId="1104" applyFont="1" applyFill="1" applyAlignment="1">
      <alignment horizontal="center" vertical="center" wrapText="1"/>
    </xf>
    <xf numFmtId="0" fontId="22" fillId="5" borderId="0" xfId="1058" applyFont="1" applyFill="1" applyAlignment="1">
      <alignment vertical="center"/>
    </xf>
    <xf numFmtId="323" fontId="11" fillId="3" borderId="0" xfId="1032" applyNumberFormat="1" applyFont="1" applyFill="1" applyAlignment="1">
      <alignment horizontal="right" vertical="center"/>
    </xf>
    <xf numFmtId="0" fontId="11" fillId="5" borderId="0" xfId="1104" applyFont="1" applyFill="1" applyAlignment="1">
      <alignment horizontal="center" vertical="center"/>
    </xf>
    <xf numFmtId="0" fontId="22" fillId="5" borderId="0" xfId="1104" applyFont="1" applyFill="1" applyAlignment="1">
      <alignment vertical="center" wrapText="1"/>
    </xf>
    <xf numFmtId="0" fontId="11" fillId="5" borderId="0" xfId="1058" applyFont="1" applyFill="1" applyAlignment="1">
      <alignment vertical="center"/>
    </xf>
    <xf numFmtId="0" fontId="11" fillId="0" borderId="0" xfId="1103" applyFont="1" applyFill="1" applyAlignment="1">
      <alignment vertical="center"/>
    </xf>
    <xf numFmtId="0" fontId="8" fillId="7" borderId="0" xfId="1058" applyFont="1" applyFill="1" applyAlignment="1">
      <alignment horizontal="right" vertical="center"/>
    </xf>
    <xf numFmtId="0" fontId="11" fillId="2" borderId="1" xfId="1104" applyFont="1" applyFill="1" applyBorder="1" applyAlignment="1">
      <alignment horizontal="center" vertical="center" wrapText="1"/>
    </xf>
    <xf numFmtId="323" fontId="11" fillId="2" borderId="1" xfId="1073" applyNumberFormat="1" applyFont="1" applyFill="1" applyBorder="1" applyAlignment="1">
      <alignment horizontal="center" vertical="center" wrapText="1"/>
    </xf>
    <xf numFmtId="0" fontId="11" fillId="2" borderId="2" xfId="1104" applyFont="1" applyFill="1" applyBorder="1" applyAlignment="1">
      <alignment horizontal="center" vertical="center" wrapText="1"/>
    </xf>
    <xf numFmtId="0" fontId="24" fillId="2" borderId="2" xfId="1104" applyFont="1" applyFill="1" applyBorder="1" applyAlignment="1">
      <alignment horizontal="center" vertical="center" wrapText="1"/>
    </xf>
    <xf numFmtId="323" fontId="24" fillId="2" borderId="2" xfId="1073" applyNumberFormat="1" applyFont="1" applyFill="1" applyBorder="1" applyAlignment="1">
      <alignment horizontal="center" vertical="center" wrapText="1"/>
    </xf>
    <xf numFmtId="0" fontId="11" fillId="0" borderId="2" xfId="1106" applyFont="1" applyBorder="1" applyAlignment="1">
      <alignment horizontal="center" vertical="center"/>
    </xf>
    <xf numFmtId="0" fontId="22" fillId="3" borderId="2" xfId="1058" applyFont="1" applyFill="1" applyBorder="1" applyAlignment="1">
      <alignment horizontal="center" vertical="center"/>
    </xf>
    <xf numFmtId="0" fontId="22" fillId="2" borderId="2" xfId="1108" applyFont="1" applyFill="1" applyBorder="1" applyAlignment="1">
      <alignment horizontal="center" vertical="center"/>
    </xf>
    <xf numFmtId="0" fontId="22" fillId="0" borderId="2" xfId="1108" applyFont="1" applyBorder="1" applyAlignment="1">
      <alignment horizontal="center" vertical="center"/>
    </xf>
    <xf numFmtId="264" fontId="22" fillId="0" borderId="0" xfId="796" applyNumberFormat="1" applyFont="1" applyBorder="1" applyAlignment="1" applyProtection="1">
      <alignment horizontal="right" vertical="center"/>
    </xf>
    <xf numFmtId="264" fontId="22" fillId="0" borderId="0" xfId="796" applyNumberFormat="1" applyFont="1" applyBorder="1" applyAlignment="1" applyProtection="1">
      <alignment horizontal="left" vertical="center"/>
    </xf>
    <xf numFmtId="0" fontId="11" fillId="4" borderId="2" xfId="1058" applyFont="1" applyFill="1" applyBorder="1" applyAlignment="1">
      <alignment horizontal="center" vertical="center"/>
    </xf>
    <xf numFmtId="0" fontId="22" fillId="4" borderId="2" xfId="1058" applyFont="1" applyFill="1" applyBorder="1" applyAlignment="1">
      <alignment horizontal="left" vertical="center"/>
    </xf>
    <xf numFmtId="0" fontId="11" fillId="5" borderId="2" xfId="1058" applyFont="1" applyFill="1" applyBorder="1" applyAlignment="1">
      <alignment horizontal="center" vertical="center"/>
    </xf>
    <xf numFmtId="0" fontId="25" fillId="0" borderId="2" xfId="1058" applyFont="1" applyBorder="1" applyAlignment="1">
      <alignment horizontal="left" vertical="center"/>
    </xf>
    <xf numFmtId="0" fontId="22" fillId="5" borderId="2" xfId="1058" applyFont="1" applyFill="1" applyBorder="1" applyAlignment="1">
      <alignment horizontal="center" vertical="center"/>
    </xf>
    <xf numFmtId="0" fontId="22" fillId="7" borderId="2" xfId="1058" applyFont="1" applyFill="1" applyBorder="1" applyAlignment="1">
      <alignment horizontal="left" vertical="center" wrapText="1"/>
    </xf>
    <xf numFmtId="0" fontId="22" fillId="7" borderId="2" xfId="1058" applyFont="1" applyFill="1" applyBorder="1" applyAlignment="1">
      <alignment horizontal="left" vertical="center"/>
    </xf>
    <xf numFmtId="0" fontId="22" fillId="3" borderId="2" xfId="1108" applyFont="1" applyFill="1" applyBorder="1" applyAlignment="1">
      <alignment horizontal="center" vertical="center"/>
    </xf>
    <xf numFmtId="0" fontId="25" fillId="7" borderId="2" xfId="1058" applyFont="1" applyFill="1" applyBorder="1" applyAlignment="1">
      <alignment horizontal="left" vertical="center"/>
    </xf>
    <xf numFmtId="0" fontId="22" fillId="7" borderId="2" xfId="1058" applyFont="1" applyFill="1" applyBorder="1" applyAlignment="1">
      <alignment horizontal="center" vertical="center"/>
    </xf>
    <xf numFmtId="0" fontId="22" fillId="0" borderId="2" xfId="1058" applyFont="1" applyFill="1" applyBorder="1" applyAlignment="1">
      <alignment horizontal="left" vertical="center" wrapText="1"/>
    </xf>
    <xf numFmtId="0" fontId="25" fillId="3" borderId="2" xfId="1058" applyFont="1" applyFill="1" applyBorder="1" applyAlignment="1">
      <alignment horizontal="left" vertical="center" wrapText="1"/>
    </xf>
    <xf numFmtId="0" fontId="22" fillId="0" borderId="2" xfId="1058" applyFont="1" applyFill="1" applyBorder="1" applyAlignment="1">
      <alignment horizontal="center" vertical="center" wrapText="1"/>
    </xf>
    <xf numFmtId="0" fontId="22" fillId="3" borderId="2" xfId="1058" applyFont="1" applyFill="1" applyBorder="1" applyAlignment="1">
      <alignment horizontal="left" vertical="center" wrapText="1"/>
    </xf>
    <xf numFmtId="264" fontId="26" fillId="0" borderId="0" xfId="796" applyNumberFormat="1" applyFont="1" applyBorder="1" applyAlignment="1" applyProtection="1">
      <alignment horizontal="left" vertical="center"/>
    </xf>
    <xf numFmtId="0" fontId="22" fillId="5" borderId="0" xfId="1058" applyFont="1" applyFill="1" applyBorder="1" applyAlignment="1">
      <alignment horizontal="center" vertical="center"/>
    </xf>
    <xf numFmtId="0" fontId="22" fillId="3" borderId="0" xfId="1058" applyFont="1" applyFill="1" applyBorder="1" applyAlignment="1">
      <alignment horizontal="left" vertical="center" wrapText="1"/>
    </xf>
    <xf numFmtId="0" fontId="22" fillId="3" borderId="0" xfId="1108" applyFont="1" applyFill="1" applyBorder="1" applyAlignment="1">
      <alignment horizontal="center" vertical="center"/>
    </xf>
    <xf numFmtId="0" fontId="22" fillId="0" borderId="0" xfId="1058" applyFont="1" applyAlignment="1">
      <alignment vertical="center" wrapText="1"/>
    </xf>
    <xf numFmtId="312" fontId="22" fillId="0" borderId="0" xfId="1058" applyNumberFormat="1" applyFont="1" applyAlignment="1">
      <alignment vertical="center"/>
    </xf>
    <xf numFmtId="264" fontId="21" fillId="0" borderId="0" xfId="1070" applyNumberFormat="1" applyFont="1"/>
    <xf numFmtId="0" fontId="22" fillId="7" borderId="2" xfId="1108" applyFont="1" applyFill="1" applyBorder="1" applyAlignment="1">
      <alignment horizontal="center" vertical="center"/>
    </xf>
    <xf numFmtId="0" fontId="22" fillId="7" borderId="14" xfId="1108" applyFont="1" applyFill="1" applyBorder="1" applyAlignment="1">
      <alignment horizontal="center" vertical="center"/>
    </xf>
    <xf numFmtId="264" fontId="27" fillId="0" borderId="0" xfId="796" applyNumberFormat="1" applyFont="1" applyBorder="1" applyAlignment="1" applyProtection="1">
      <alignment horizontal="left" vertical="center"/>
    </xf>
    <xf numFmtId="0" fontId="22" fillId="3" borderId="2" xfId="1058" applyFont="1" applyFill="1" applyBorder="1" applyAlignment="1">
      <alignment horizontal="center" vertical="center" wrapText="1"/>
    </xf>
    <xf numFmtId="0" fontId="22" fillId="3" borderId="14" xfId="1108" applyFont="1" applyFill="1" applyBorder="1" applyAlignment="1">
      <alignment horizontal="center" vertical="center"/>
    </xf>
    <xf numFmtId="0" fontId="22" fillId="4" borderId="2" xfId="1058" applyFont="1" applyFill="1" applyBorder="1" applyAlignment="1">
      <alignment horizontal="center" vertical="center" wrapText="1"/>
    </xf>
    <xf numFmtId="0" fontId="22" fillId="4" borderId="2" xfId="1058" applyFont="1" applyFill="1" applyBorder="1" applyAlignment="1">
      <alignment horizontal="left" vertical="center" wrapText="1"/>
    </xf>
    <xf numFmtId="0" fontId="22" fillId="6" borderId="2" xfId="1108" applyFont="1" applyFill="1" applyBorder="1" applyAlignment="1">
      <alignment horizontal="center" vertical="center"/>
    </xf>
    <xf numFmtId="0" fontId="22" fillId="6" borderId="14" xfId="1108" applyFont="1" applyFill="1" applyBorder="1" applyAlignment="1">
      <alignment horizontal="center" vertical="center"/>
    </xf>
    <xf numFmtId="0" fontId="22" fillId="0" borderId="2" xfId="1058" applyFont="1" applyBorder="1" applyAlignment="1">
      <alignment horizontal="center" vertical="center" wrapText="1"/>
    </xf>
    <xf numFmtId="0" fontId="22" fillId="0" borderId="2" xfId="1058" applyFont="1" applyFill="1" applyBorder="1" applyAlignment="1">
      <alignment horizontal="center" vertical="center"/>
    </xf>
    <xf numFmtId="264" fontId="23" fillId="0" borderId="0" xfId="796" applyNumberFormat="1" applyFont="1" applyBorder="1" applyAlignment="1" applyProtection="1">
      <alignment horizontal="center" vertical="center"/>
    </xf>
    <xf numFmtId="0" fontId="3" fillId="5" borderId="0" xfId="1104" applyFont="1" applyFill="1" applyAlignment="1">
      <alignment vertical="center"/>
    </xf>
    <xf numFmtId="0" fontId="3" fillId="5" borderId="0" xfId="1105" applyFont="1" applyFill="1" applyAlignment="1">
      <alignment horizontal="right" vertical="center" indent="1"/>
    </xf>
    <xf numFmtId="0" fontId="3" fillId="5" borderId="0" xfId="1105" applyFont="1" applyFill="1" applyAlignment="1">
      <alignment horizontal="center" vertical="center"/>
    </xf>
    <xf numFmtId="0" fontId="22" fillId="5" borderId="0" xfId="1105" applyFont="1" applyFill="1" applyAlignment="1">
      <alignment vertical="center"/>
    </xf>
    <xf numFmtId="0" fontId="22" fillId="5" borderId="0" xfId="1073" applyFont="1" applyFill="1" applyAlignment="1">
      <alignment vertical="center"/>
    </xf>
    <xf numFmtId="264" fontId="22" fillId="0" borderId="0" xfId="796" applyNumberFormat="1" applyFont="1" applyAlignment="1" applyProtection="1">
      <alignment horizontal="right" vertical="center"/>
    </xf>
    <xf numFmtId="0" fontId="111" fillId="5" borderId="0" xfId="1104" applyFont="1" applyFill="1" applyAlignment="1">
      <alignment horizontal="center" vertical="center" wrapText="1"/>
    </xf>
    <xf numFmtId="0" fontId="22" fillId="3" borderId="2" xfId="1108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1" fillId="2" borderId="12" xfId="1104" applyFont="1" applyFill="1" applyBorder="1" applyAlignment="1">
      <alignment horizontal="left" vertical="center" wrapText="1"/>
    </xf>
    <xf numFmtId="0" fontId="11" fillId="2" borderId="13" xfId="1104" applyFont="1" applyFill="1" applyBorder="1" applyAlignment="1">
      <alignment horizontal="left" vertical="center" wrapText="1"/>
    </xf>
    <xf numFmtId="0" fontId="11" fillId="2" borderId="14" xfId="1104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1" fillId="0" borderId="12" xfId="1058" applyFont="1" applyBorder="1" applyAlignment="1">
      <alignment horizontal="left" vertical="center"/>
    </xf>
    <xf numFmtId="0" fontId="11" fillId="0" borderId="13" xfId="1058" applyFont="1" applyBorder="1" applyAlignment="1">
      <alignment horizontal="left" vertical="center"/>
    </xf>
    <xf numFmtId="0" fontId="11" fillId="0" borderId="14" xfId="1058" applyFont="1" applyBorder="1" applyAlignment="1">
      <alignment horizontal="left" vertical="center"/>
    </xf>
    <xf numFmtId="0" fontId="11" fillId="5" borderId="12" xfId="1058" applyFont="1" applyFill="1" applyBorder="1" applyAlignment="1">
      <alignment horizontal="left" vertical="center"/>
    </xf>
    <xf numFmtId="0" fontId="11" fillId="5" borderId="13" xfId="1058" applyFont="1" applyFill="1" applyBorder="1" applyAlignment="1">
      <alignment horizontal="left" vertical="center"/>
    </xf>
    <xf numFmtId="0" fontId="11" fillId="5" borderId="14" xfId="1058" applyFont="1" applyFill="1" applyBorder="1" applyAlignment="1">
      <alignment horizontal="left" vertical="center"/>
    </xf>
    <xf numFmtId="323" fontId="2" fillId="2" borderId="1" xfId="1073" applyNumberFormat="1" applyFont="1" applyFill="1" applyBorder="1" applyAlignment="1">
      <alignment horizontal="center" vertical="center" wrapText="1"/>
    </xf>
    <xf numFmtId="323" fontId="2" fillId="2" borderId="7" xfId="1073" applyNumberFormat="1" applyFont="1" applyFill="1" applyBorder="1" applyAlignment="1">
      <alignment horizontal="center" vertical="center" wrapText="1"/>
    </xf>
    <xf numFmtId="49" fontId="2" fillId="2" borderId="2" xfId="1070" applyNumberFormat="1" applyFont="1" applyFill="1" applyBorder="1" applyAlignment="1">
      <alignment horizontal="center" vertical="center" wrapText="1"/>
    </xf>
    <xf numFmtId="0" fontId="2" fillId="2" borderId="2" xfId="1104" applyFont="1" applyFill="1" applyBorder="1" applyAlignment="1">
      <alignment horizontal="center" vertical="center" wrapText="1"/>
    </xf>
    <xf numFmtId="0" fontId="2" fillId="2" borderId="2" xfId="1070" applyFont="1" applyFill="1" applyBorder="1" applyAlignment="1">
      <alignment horizontal="center" vertical="center" wrapText="1"/>
    </xf>
    <xf numFmtId="0" fontId="3" fillId="3" borderId="4" xfId="1108" applyFont="1" applyFill="1" applyBorder="1" applyAlignment="1">
      <alignment horizontal="center" vertical="center" wrapText="1"/>
    </xf>
    <xf numFmtId="0" fontId="3" fillId="3" borderId="10" xfId="1108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4" xfId="1108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8" xfId="1108" applyFont="1" applyFill="1" applyBorder="1" applyAlignment="1">
      <alignment horizontal="center" vertical="center" wrapText="1"/>
    </xf>
    <xf numFmtId="0" fontId="3" fillId="3" borderId="9" xfId="1108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3" fillId="0" borderId="2" xfId="1058" applyFont="1" applyBorder="1" applyAlignment="1">
      <alignment horizontal="left" vertical="center"/>
    </xf>
  </cellXfs>
  <cellStyles count="1308">
    <cellStyle name="$" xfId="1" xr:uid="{00000000-0005-0000-0000-000031000000}"/>
    <cellStyle name="$ w/o $" xfId="2" xr:uid="{00000000-0005-0000-0000-000032000000}"/>
    <cellStyle name="$_#624" xfId="3" xr:uid="{00000000-0005-0000-0000-000033000000}"/>
    <cellStyle name="$_#624_C307 MCA PPMR#3 Summary Deck_25.04.07_a" xfId="4" xr:uid="{00000000-0005-0000-0000-000034000000}"/>
    <cellStyle name="$_#624_NEWEST" xfId="5" xr:uid="{00000000-0005-0000-0000-000035000000}"/>
    <cellStyle name="$_#624_NEWEST_C307 MCA PPMR#3 Summary Deck_25.04.07_a" xfId="6" xr:uid="{00000000-0005-0000-0000-000036000000}"/>
    <cellStyle name="$_#624_U204" xfId="7" xr:uid="{00000000-0005-0000-0000-000037000000}"/>
    <cellStyle name="$_#624_U204_C307 MCA PPMR#3 Summary Deck_25.04.07_a" xfId="8" xr:uid="{00000000-0005-0000-0000-000038000000}"/>
    <cellStyle name="$_#624_V126HOOD" xfId="9" xr:uid="{00000000-0005-0000-0000-000039000000}"/>
    <cellStyle name="$_#624_V126HOOD_C307 MCA PPMR#3 Summary Deck_25.04.07_a" xfId="10" xr:uid="{00000000-0005-0000-0000-00003A000000}"/>
    <cellStyle name="$_18_Wheels_Tires" xfId="11" xr:uid="{00000000-0005-0000-0000-00003B000000}"/>
    <cellStyle name="$_2005 U204 PA JAPAN_input" xfId="12" xr:uid="{00000000-0005-0000-0000-00003C000000}"/>
    <cellStyle name="$_2006 P150 2006 _mkteqSum_May_US" xfId="13" xr:uid="{00000000-0005-0000-0000-00003D000000}"/>
    <cellStyle name="$_2006 P150 2006 _mkteqSum_May_US_Official" xfId="14" xr:uid="{00000000-0005-0000-0000-00003E000000}"/>
    <cellStyle name="$_2006 P150 SI-2007 SI_mkteqSum-US" xfId="15" xr:uid="{00000000-0005-0000-0000-00003F000000}"/>
    <cellStyle name="$_Book2" xfId="16" xr:uid="{00000000-0005-0000-0000-000040000000}"/>
    <cellStyle name="$_Book2_1" xfId="17" xr:uid="{00000000-0005-0000-0000-000041000000}"/>
    <cellStyle name="$_C307MCA Average Cost_Detail Post PA_PPMR#3" xfId="18" xr:uid="{00000000-0005-0000-0000-000042000000}"/>
    <cellStyle name="$_Calculations" xfId="19" xr:uid="{00000000-0005-0000-0000-000043000000}"/>
    <cellStyle name="$_Calculations_C307 MCA PPMR#3 Summary Deck_25.04.07_a" xfId="20" xr:uid="{00000000-0005-0000-0000-000044000000}"/>
    <cellStyle name="$_check" xfId="21" xr:uid="{00000000-0005-0000-0000-000045000000}"/>
    <cellStyle name="$_EngComp_NAT_Sep5" xfId="22" xr:uid="{00000000-0005-0000-0000-000046000000}"/>
    <cellStyle name="$_Equip Adj Vs Highlander and Pilot_v3" xfId="23" xr:uid="{00000000-0005-0000-0000-000047000000}"/>
    <cellStyle name="$_Explorer Rev Build-up" xfId="24" xr:uid="{00000000-0005-0000-0000-000048000000}"/>
    <cellStyle name="$_ExplorerMixand rates_USprogram" xfId="25" xr:uid="{00000000-0005-0000-0000-000049000000}"/>
    <cellStyle name="$_Feb PRC Escape" xfId="26" xr:uid="{00000000-0005-0000-0000-00004A000000}"/>
    <cellStyle name="$_mkt inquiry instructions" xfId="27" xr:uid="{00000000-0005-0000-0000-00004B000000}"/>
    <cellStyle name="$_Panel 2.xls Global Mkt Equation" xfId="28" xr:uid="{00000000-0005-0000-0000-00004C000000}"/>
    <cellStyle name="$_Panel 2.xls Global Mkt EquationAviator" xfId="29" xr:uid="{00000000-0005-0000-0000-00004D000000}"/>
    <cellStyle name="$_Profit Model S389 PA" xfId="30" xr:uid="{00000000-0005-0000-0000-00004E000000}"/>
    <cellStyle name="$_Radios ice packs" xfId="31" xr:uid="{00000000-0005-0000-0000-00004F000000}"/>
    <cellStyle name="$_Revenue Updated" xfId="32" xr:uid="{00000000-0005-0000-0000-000050000000}"/>
    <cellStyle name="$_Revenue Updated_C307 MCA PPMR#3 Summary Deck_25.04.07_a" xfId="33" xr:uid="{00000000-0005-0000-0000-000051000000}"/>
    <cellStyle name="$_U.S. Mkt Eq 4-dr Explorer" xfId="34" xr:uid="{00000000-0005-0000-0000-000052000000}"/>
    <cellStyle name="$_U.S. Mkt Eq 4-dr Explorer PPR Alt 3" xfId="35" xr:uid="{00000000-0005-0000-0000-000053000000}"/>
    <cellStyle name="$_U204_01M" xfId="36" xr:uid="{00000000-0005-0000-0000-000054000000}"/>
    <cellStyle name="$_U204_01M_C307 MCA PPMR#3 Summary Deck_25.04.07_a" xfId="37" xr:uid="{00000000-0005-0000-0000-000055000000}"/>
    <cellStyle name="$_U251 4 door Explorer Info to Profit" xfId="38" xr:uid="{00000000-0005-0000-0000-000056000000}"/>
    <cellStyle name="$_U251 Pre-SI Market Inquiry(incl mktequ,ex sumry, etc)" xfId="39" xr:uid="{00000000-0005-0000-0000-000057000000}"/>
    <cellStyle name="$_U251_PA_Series_final_dec7" xfId="40" xr:uid="{00000000-0005-0000-0000-000058000000}"/>
    <cellStyle name="$_Update Detail" xfId="41" xr:uid="{00000000-0005-0000-0000-000059000000}"/>
    <cellStyle name="$_US - Roll Sheet Post &lt;PA&gt;" xfId="42" xr:uid="{00000000-0005-0000-0000-00005A000000}"/>
    <cellStyle name="$_US Avg Rev Post &lt;PA&gt;" xfId="43" xr:uid="{00000000-0005-0000-0000-00005B000000}"/>
    <cellStyle name="$_Variance- SI vs SC" xfId="44" xr:uid="{00000000-0005-0000-0000-00005C000000}"/>
    <cellStyle name="$_WDMO 07MY Mix Rate  Equip Rev by Region11" xfId="45" xr:uid="{00000000-0005-0000-0000-00005D000000}"/>
    <cellStyle name="$_WDMO Market Inquiry Explorer U251" xfId="46" xr:uid="{00000000-0005-0000-0000-00005E000000}"/>
    <cellStyle name="$_WDMO Market Inquiry Explorer U251-Ver. Final" xfId="47" xr:uid="{00000000-0005-0000-0000-00005F000000}"/>
    <cellStyle name="$0" xfId="48" xr:uid="{00000000-0005-0000-0000-000060000000}"/>
    <cellStyle name="$0 2" xfId="49" xr:uid="{00000000-0005-0000-0000-000061000000}"/>
    <cellStyle name="$0.0" xfId="50" xr:uid="{00000000-0005-0000-0000-000062000000}"/>
    <cellStyle name="$0.0 2" xfId="51" xr:uid="{00000000-0005-0000-0000-000063000000}"/>
    <cellStyle name="$0.00" xfId="52" xr:uid="{00000000-0005-0000-0000-000064000000}"/>
    <cellStyle name="$0.00 2" xfId="53" xr:uid="{00000000-0005-0000-0000-000065000000}"/>
    <cellStyle name="$0_!!!GO" xfId="54" xr:uid="{00000000-0005-0000-0000-000066000000}"/>
    <cellStyle name="$one" xfId="55" xr:uid="{00000000-0005-0000-0000-000067000000}"/>
    <cellStyle name="$two" xfId="56" xr:uid="{00000000-0005-0000-0000-000068000000}"/>
    <cellStyle name="%" xfId="57" xr:uid="{00000000-0005-0000-0000-000069000000}"/>
    <cellStyle name="%_C307MCA Average Cost_Detail Post PA_PPMR#3" xfId="58" xr:uid="{00000000-0005-0000-0000-00006A000000}"/>
    <cellStyle name="%0" xfId="59" xr:uid="{00000000-0005-0000-0000-00006B000000}"/>
    <cellStyle name="%0 2" xfId="60" xr:uid="{00000000-0005-0000-0000-00006C000000}"/>
    <cellStyle name="%0.0" xfId="61" xr:uid="{00000000-0005-0000-0000-00006D000000}"/>
    <cellStyle name="%0.0 2" xfId="62" xr:uid="{00000000-0005-0000-0000-00006E000000}"/>
    <cellStyle name="%0_!!!GO" xfId="63" xr:uid="{00000000-0005-0000-0000-00006F000000}"/>
    <cellStyle name="%one" xfId="64" xr:uid="{00000000-0005-0000-0000-000070000000}"/>
    <cellStyle name="%two" xfId="65" xr:uid="{00000000-0005-0000-0000-000071000000}"/>
    <cellStyle name="??_kc-elec system check list" xfId="66" xr:uid="{00000000-0005-0000-0000-000072000000}"/>
    <cellStyle name="?…‹??O‚e [0.00]_!!!GO" xfId="67" xr:uid="{00000000-0005-0000-0000-000073000000}"/>
    <cellStyle name="?…‹??O‚e_!!!GO" xfId="68" xr:uid="{00000000-0005-0000-0000-000074000000}"/>
    <cellStyle name="’E‰Y [0.00]_!!!GO" xfId="69" xr:uid="{00000000-0005-0000-0000-000075000000}"/>
    <cellStyle name="’Ê‰Ý [0.00]_!!!GO" xfId="70" xr:uid="{00000000-0005-0000-0000-000076000000}"/>
    <cellStyle name="’E‰Y [0.00]_!!!GO 10" xfId="71" xr:uid="{00000000-0005-0000-0000-000077000000}"/>
    <cellStyle name="’E‰Y_!!!GO" xfId="72" xr:uid="{00000000-0005-0000-0000-000078000000}"/>
    <cellStyle name="’Ê‰Ý_!!!GO" xfId="73" xr:uid="{00000000-0005-0000-0000-000079000000}"/>
    <cellStyle name="’E‰Y_!!!GO 10" xfId="74" xr:uid="{00000000-0005-0000-0000-00007A000000}"/>
    <cellStyle name="¤@¯EVa. Vol and seg" xfId="75" xr:uid="{00000000-0005-0000-0000-00007B000000}"/>
    <cellStyle name="¤@¯ë_Va. Vol and seg" xfId="76" xr:uid="{00000000-0005-0000-0000-00007C000000}"/>
    <cellStyle name="¤@¯EVa. Vol and seg" xfId="77" xr:uid="{00000000-0005-0000-0000-00007D000000}"/>
    <cellStyle name="¥" xfId="78" xr:uid="{00000000-0005-0000-0000-00007E000000}"/>
    <cellStyle name="¥_98aust4" xfId="79" xr:uid="{00000000-0005-0000-0000-00007F000000}"/>
    <cellStyle name="¥_98austact" xfId="80" xr:uid="{00000000-0005-0000-0000-000080000000}"/>
    <cellStyle name="¥_98ftc12" xfId="81" xr:uid="{00000000-0005-0000-0000-000081000000}"/>
    <cellStyle name="¥_99ADR" xfId="82" xr:uid="{00000000-0005-0000-0000-000082000000}"/>
    <cellStyle name="¥_99aust" xfId="83" xr:uid="{00000000-0005-0000-0000-000083000000}"/>
    <cellStyle name="¥_99ec" xfId="84" xr:uid="{00000000-0005-0000-0000-000084000000}"/>
    <cellStyle name="¥_99ecadd" xfId="85" xr:uid="{00000000-0005-0000-0000-000085000000}"/>
    <cellStyle name="¥_99pr623" xfId="86" xr:uid="{00000000-0005-0000-0000-000086000000}"/>
    <cellStyle name="¥_99pr623c" xfId="87" xr:uid="{00000000-0005-0000-0000-000087000000}"/>
    <cellStyle name="¥_99PRICE" xfId="88" xr:uid="{00000000-0005-0000-0000-000088000000}"/>
    <cellStyle name="¥_99SUM" xfId="89" xr:uid="{00000000-0005-0000-0000-000089000000}"/>
    <cellStyle name="¥_Italy-TransPrice" xfId="90" xr:uid="{00000000-0005-0000-0000-00008A000000}"/>
    <cellStyle name="¥_J97FT623" xfId="91" xr:uid="{00000000-0005-0000-0000-00008B000000}"/>
    <cellStyle name="¥_J97FTC_1" xfId="92" xr:uid="{00000000-0005-0000-0000-00008C000000}"/>
    <cellStyle name="¥_JANPRIC2" xfId="93" xr:uid="{00000000-0005-0000-0000-00008D000000}"/>
    <cellStyle name="¥_JANPRIC2_1" xfId="94" xr:uid="{00000000-0005-0000-0000-00008E000000}"/>
    <cellStyle name="¥_newadr2" xfId="95" xr:uid="{00000000-0005-0000-0000-00008F000000}"/>
    <cellStyle name="¥_PRICEADR" xfId="96" xr:uid="{00000000-0005-0000-0000-000090000000}"/>
    <cellStyle name="¥_PRICEADR_1" xfId="97" xr:uid="{00000000-0005-0000-0000-000091000000}"/>
    <cellStyle name="¥_PRICEEC" xfId="98" xr:uid="{00000000-0005-0000-0000-000092000000}"/>
    <cellStyle name="¥_PRICEEC_1" xfId="99" xr:uid="{00000000-0005-0000-0000-000093000000}"/>
    <cellStyle name="¥_WDMO399" xfId="100" xr:uid="{00000000-0005-0000-0000-000094000000}"/>
    <cellStyle name="=C:\WINDOWS\SYSTEM32\COMMAND.COM" xfId="101" xr:uid="{00000000-0005-0000-0000-000095000000}"/>
    <cellStyle name="•\Ž¦Ï‚Ý‚ÌƒnƒCƒp[ƒŠƒ“ƒN" xfId="102" xr:uid="{00000000-0005-0000-0000-000096000000}"/>
    <cellStyle name="•W?€_!!!GO" xfId="103" xr:uid="{00000000-0005-0000-0000-000097000000}"/>
    <cellStyle name="•W?_!!!GO" xfId="104" xr:uid="{00000000-0005-0000-0000-000098000000}"/>
    <cellStyle name="•W€_!!!GO" xfId="105" xr:uid="{00000000-0005-0000-0000-000099000000}"/>
    <cellStyle name="•W_!!!GO" xfId="106" xr:uid="{00000000-0005-0000-0000-00009A000000}"/>
    <cellStyle name="•W€_#13 7.4.97 " xfId="107" xr:uid="{00000000-0005-0000-0000-00009B000000}"/>
    <cellStyle name="\¦ÏÝÌnCp[N" xfId="108" xr:uid="{00000000-0005-0000-0000-00009C000000}"/>
    <cellStyle name="ÊÝ [0.00]_#13 7.4.97 " xfId="109" xr:uid="{00000000-0005-0000-0000-00009D000000}"/>
    <cellStyle name="ÊÝ_#13 7.4.97 " xfId="110" xr:uid="{00000000-0005-0000-0000-00009E000000}"/>
    <cellStyle name="nCp[N" xfId="111" xr:uid="{00000000-0005-0000-0000-00009F000000}"/>
    <cellStyle name="W_#13 7.4.97 " xfId="112" xr:uid="{00000000-0005-0000-0000-0000A0000000}"/>
    <cellStyle name="0" xfId="113" xr:uid="{00000000-0005-0000-0000-0000A1000000}"/>
    <cellStyle name="0 2" xfId="114" xr:uid="{00000000-0005-0000-0000-0000A2000000}"/>
    <cellStyle name="0.0" xfId="115" xr:uid="{00000000-0005-0000-0000-0000A3000000}"/>
    <cellStyle name="0.0 2" xfId="116" xr:uid="{00000000-0005-0000-0000-0000A4000000}"/>
    <cellStyle name="0.00" xfId="117" xr:uid="{00000000-0005-0000-0000-0000A5000000}"/>
    <cellStyle name="0_!!!GO" xfId="118" xr:uid="{00000000-0005-0000-0000-0000A6000000}"/>
    <cellStyle name="0_!!!GO 2" xfId="119" xr:uid="{00000000-0005-0000-0000-0000A7000000}"/>
    <cellStyle name="0_!!!GO_1" xfId="120" xr:uid="{00000000-0005-0000-0000-0000A8000000}"/>
    <cellStyle name="0_!!!GO_Aviator Contribution Cost Walk" xfId="121" xr:uid="{00000000-0005-0000-0000-0000A9000000}"/>
    <cellStyle name="0_!!!GO_C307MCA Average Cost_Detail Post PA_PPMR#3" xfId="122" xr:uid="{00000000-0005-0000-0000-0000AA000000}"/>
    <cellStyle name="0_02_01 NACBGTotal" xfId="123" xr:uid="{00000000-0005-0000-0000-0000AB000000}"/>
    <cellStyle name="0_02_01 NACBGTotal 2" xfId="124" xr:uid="{00000000-0005-0000-0000-0000AC000000}"/>
    <cellStyle name="0_02_01 NACBGTotal_C307MCA Average Cost_Detail Post PA_PPMR#3" xfId="125" xr:uid="{00000000-0005-0000-0000-0000AD000000}"/>
    <cellStyle name="0_0214 DRL 650 Review" xfId="126" xr:uid="{00000000-0005-0000-0000-0000AE000000}"/>
    <cellStyle name="0_02-All-In-Cy-Facer 1f #2" xfId="127" xr:uid="{00000000-0005-0000-0000-0000AF000000}"/>
    <cellStyle name="0_02-All-In-Cy-Facer 1f #2 2" xfId="128" xr:uid="{00000000-0005-0000-0000-0000B0000000}"/>
    <cellStyle name="0_03-03-04 Roadmap vs CD340 PA Roadmap Variance" xfId="129" xr:uid="{00000000-0005-0000-0000-0000B1000000}"/>
    <cellStyle name="0_03-03-04 Roadmap vs SI Roadmap Variance" xfId="130" xr:uid="{00000000-0005-0000-0000-0000B2000000}"/>
    <cellStyle name="0_03-03-04 Status vs CD340 PA Status Variance" xfId="131" xr:uid="{00000000-0005-0000-0000-0000B3000000}"/>
    <cellStyle name="0_03-03-04 Status vs SI Status Variance" xfId="132" xr:uid="{00000000-0005-0000-0000-0000B4000000}"/>
    <cellStyle name="0_04 EN PA Investment" xfId="133" xr:uid="{00000000-0005-0000-0000-0000B5000000}"/>
    <cellStyle name="0_08-03-04 Roadmap vs CD340 PA Roadmap Variance" xfId="134" xr:uid="{00000000-0005-0000-0000-0000B6000000}"/>
    <cellStyle name="0_08-03-04 Roadmap vs SI Roadmap Variance" xfId="135" xr:uid="{00000000-0005-0000-0000-0000B7000000}"/>
    <cellStyle name="0_08-03-04 Status vs CD340 PA Status Variance" xfId="136" xr:uid="{00000000-0005-0000-0000-0000B8000000}"/>
    <cellStyle name="0_08-03-04 Status vs SI Status Variance" xfId="137" xr:uid="{00000000-0005-0000-0000-0000B9000000}"/>
    <cellStyle name="0_08-03-04 vs 22-10-03 prior Roadmap" xfId="138" xr:uid="{00000000-0005-0000-0000-0000BA000000}"/>
    <cellStyle name="0_08-03-04 vs 22-10-03 prior Status" xfId="139" xr:uid="{00000000-0005-0000-0000-0000BB000000}"/>
    <cellStyle name="0_0815 OCM" xfId="140" xr:uid="{00000000-0005-0000-0000-0000BC000000}"/>
    <cellStyle name="0_10 April SOMP Glidepathl" xfId="141" xr:uid="{00000000-0005-0000-0000-0000BD000000}"/>
    <cellStyle name="0_12+0+12 LM Attach 4's" xfId="142" xr:uid="{00000000-0005-0000-0000-0000BE000000}"/>
    <cellStyle name="0_2.3L DISI vs. 2.0L DISI TC v3" xfId="143" xr:uid="{00000000-0005-0000-0000-0000BF000000}"/>
    <cellStyle name="0_2.3L DISI vs. 2.0L DISI TC v3 2" xfId="144" xr:uid="{00000000-0005-0000-0000-0000C0000000}"/>
    <cellStyle name="0_2.3L DISI vs. 2.0L DISI TC v5" xfId="145" xr:uid="{00000000-0005-0000-0000-0000C1000000}"/>
    <cellStyle name="0_2.3L DISI vs. 2.0L DISI TC v5 2" xfId="146" xr:uid="{00000000-0005-0000-0000-0000C2000000}"/>
    <cellStyle name="0_2000 Business Plan (93)" xfId="147" xr:uid="{00000000-0005-0000-0000-0000C3000000}"/>
    <cellStyle name="0_2000 Business Plan (93) rev2" xfId="148" xr:uid="{00000000-0005-0000-0000-0000C4000000}"/>
    <cellStyle name="0_2000 Business Plan (93) rev5" xfId="149" xr:uid="{00000000-0005-0000-0000-0000C5000000}"/>
    <cellStyle name="0_2001 0+12 forecast support 2-24-01" xfId="150" xr:uid="{00000000-0005-0000-0000-0000C6000000}"/>
    <cellStyle name="0_2001 BP Summary" xfId="151" xr:uid="{00000000-0005-0000-0000-0000C7000000}"/>
    <cellStyle name="0_2001 BP v1" xfId="152" xr:uid="{00000000-0005-0000-0000-0000C8000000}"/>
    <cellStyle name="0_2001 Cost Challenge" xfId="153" xr:uid="{00000000-0005-0000-0000-0000C9000000}"/>
    <cellStyle name="0_2001 NAC Functional Headcount Commitment Levels Annual Avg as of 7_19_01_Other Detail" xfId="154" xr:uid="{00000000-0005-0000-0000-0000CA000000}"/>
    <cellStyle name="0_2001 Summary_Sep25" xfId="155" xr:uid="{00000000-0005-0000-0000-0000CB000000}"/>
    <cellStyle name="0_2001.Commitment.PSC.Review.112900.v1" xfId="156" xr:uid="{00000000-0005-0000-0000-0000CC000000}"/>
    <cellStyle name="0_2001.CPU.walk" xfId="157" xr:uid="{00000000-0005-0000-0000-0000CD000000}"/>
    <cellStyle name="0_2001A PCB Facer 300701" xfId="158" xr:uid="{00000000-0005-0000-0000-0000CE000000}"/>
    <cellStyle name="0_2001A PCB Facer EXTERNAL 010801" xfId="159" xr:uid="{00000000-0005-0000-0000-0000CF000000}"/>
    <cellStyle name="0_2001A Program Input_aligned_4drfeb05" xfId="160" xr:uid="{00000000-0005-0000-0000-0000D0000000}"/>
    <cellStyle name="0_2001Forecast" xfId="161" xr:uid="{00000000-0005-0000-0000-0000D1000000}"/>
    <cellStyle name="0_2001PCPa10_TS" xfId="162" xr:uid="{00000000-0005-0000-0000-0000D2000000}"/>
    <cellStyle name="0_2002 Pers Target 8_1_01" xfId="163" xr:uid="{00000000-0005-0000-0000-0000D3000000}"/>
    <cellStyle name="0_2002 Segmentation Preliminary Deck 6-5-02" xfId="164" xr:uid="{00000000-0005-0000-0000-0000D4000000}"/>
    <cellStyle name="0_2003-4-1 CAP - CY -  HPU Report3" xfId="165" xr:uid="{00000000-0005-0000-0000-0000D5000000}"/>
    <cellStyle name="0_2004 en114  (PA) 10-24-01" xfId="166" xr:uid="{00000000-0005-0000-0000-0000D6000000}"/>
    <cellStyle name="0_2005 U204 CC Market Inquiry 5 22 03" xfId="167" xr:uid="{00000000-0005-0000-0000-0000D7000000}"/>
    <cellStyle name="0_2005 U204 CC Market Inquiry info for major mrkts (Mexico)" xfId="168" xr:uid="{00000000-0005-0000-0000-0000D8000000}"/>
    <cellStyle name="0_20050603 CD340 Series Euro Spec Final" xfId="169" xr:uid="{00000000-0005-0000-0000-0000D9000000}"/>
    <cellStyle name="0_2005¼MY Summary" xfId="170" xr:uid="{00000000-0005-0000-0000-0000DA000000}"/>
    <cellStyle name="0_20051129 CD340 Series by Market" xfId="171" xr:uid="{00000000-0005-0000-0000-0000DB000000}"/>
    <cellStyle name="0_2006 F236 SI Submission SBU" xfId="172" xr:uid="{00000000-0005-0000-0000-0000DC000000}"/>
    <cellStyle name="0_2006 F236 SI Submission SBU_C307 MCA PPMR#3 Summary Deck_25.04.07_a" xfId="173" xr:uid="{00000000-0005-0000-0000-0000DD000000}"/>
    <cellStyle name="0_2006 P150 2006 _mkteqSum_May_US" xfId="174" xr:uid="{00000000-0005-0000-0000-0000DE000000}"/>
    <cellStyle name="0_2-10 Forecast 03142001r" xfId="175" xr:uid="{00000000-0005-0000-0000-0000DF000000}"/>
    <cellStyle name="0_21-11 Brief de Funès 3" xfId="176" xr:uid="{00000000-0005-0000-0000-0000E0000000}"/>
    <cellStyle name="0_21-11 Final Pricing Y" xfId="177" xr:uid="{00000000-0005-0000-0000-0000E1000000}"/>
    <cellStyle name="0_21F" xfId="178" xr:uid="{00000000-0005-0000-0000-0000E2000000}"/>
    <cellStyle name="0_21F 2" xfId="179" xr:uid="{00000000-0005-0000-0000-0000E3000000}"/>
    <cellStyle name="0_22-01 Snap B256" xfId="180" xr:uid="{00000000-0005-0000-0000-0000E4000000}"/>
    <cellStyle name="0_22-03 PPMR B256 ST" xfId="181" xr:uid="{00000000-0005-0000-0000-0000E5000000}"/>
    <cellStyle name="0_22-04 KA 2003 MY" xfId="182" xr:uid="{00000000-0005-0000-0000-0000E6000000}"/>
    <cellStyle name="0_22-05 Snap" xfId="183" xr:uid="{00000000-0005-0000-0000-0000E7000000}"/>
    <cellStyle name="0_22-06 PPM Ka-Fiesta Puma" xfId="184" xr:uid="{00000000-0005-0000-0000-0000E8000000}"/>
    <cellStyle name="0_22-06 SNAP" xfId="185" xr:uid="{00000000-0005-0000-0000-0000E9000000}"/>
    <cellStyle name="0_22-09 Simu X Trend" xfId="186" xr:uid="{00000000-0005-0000-0000-0000EA000000}"/>
    <cellStyle name="0_22-10 SNAP" xfId="187" xr:uid="{00000000-0005-0000-0000-0000EB000000}"/>
    <cellStyle name="0_22-10-03-PA-CD340v0" xfId="188" xr:uid="{00000000-0005-0000-0000-0000EC000000}"/>
    <cellStyle name="0_22-11 PPM Ka Fiesta Fusion" xfId="189" xr:uid="{00000000-0005-0000-0000-0000ED000000}"/>
    <cellStyle name="0_22-11 SNAP" xfId="190" xr:uid="{00000000-0005-0000-0000-0000EE000000}"/>
    <cellStyle name="0_22-12 FP B226 +" xfId="191" xr:uid="{00000000-0005-0000-0000-0000EF000000}"/>
    <cellStyle name="0_22-12 FP B226 + FoE" xfId="192" xr:uid="{00000000-0005-0000-0000-0000F0000000}"/>
    <cellStyle name="0_22-12 Pricing Paper X-Trend" xfId="193" xr:uid="{00000000-0005-0000-0000-0000F1000000}"/>
    <cellStyle name="0_22-12 X-Trend Mixes (option + entity)" xfId="194" xr:uid="{00000000-0005-0000-0000-0000F2000000}"/>
    <cellStyle name="0_23-02 Fusion vs Meriva" xfId="195" xr:uid="{00000000-0005-0000-0000-0000F3000000}"/>
    <cellStyle name="0_23-02 Snap Meriva" xfId="196" xr:uid="{00000000-0005-0000-0000-0000F4000000}"/>
    <cellStyle name="0_23-03 TARIFS" xfId="197" xr:uid="{00000000-0005-0000-0000-0000F5000000}"/>
    <cellStyle name="0_23-03-04 Roadmap vs CD340 PA Roadmap Variance" xfId="198" xr:uid="{00000000-0005-0000-0000-0000F6000000}"/>
    <cellStyle name="0_23-03-04 Roadmap vs SI Roadmap Variance" xfId="199" xr:uid="{00000000-0005-0000-0000-0000F7000000}"/>
    <cellStyle name="0_23-03-04 Status vs CD340 PA Status Variance" xfId="200" xr:uid="{00000000-0005-0000-0000-0000F8000000}"/>
    <cellStyle name="0_23-03-04 Status vs SI Status Variance" xfId="201" xr:uid="{00000000-0005-0000-0000-0000F9000000}"/>
    <cellStyle name="0_23-03-04 vs prior Roadmap" xfId="202" xr:uid="{00000000-0005-0000-0000-0000FA000000}"/>
    <cellStyle name="0_23-03-04 vs prior Status" xfId="203" xr:uid="{00000000-0005-0000-0000-0000FB000000}"/>
    <cellStyle name="0_23-04 Fusion et Compétition" xfId="204" xr:uid="{00000000-0005-0000-0000-0000FC000000}"/>
    <cellStyle name="0_23-04 Fusion vs Meriva" xfId="205" xr:uid="{00000000-0005-0000-0000-0000FD000000}"/>
    <cellStyle name="0_24-03-04 Roadmap vs CD340 PA Roadmap Variance" xfId="206" xr:uid="{00000000-0005-0000-0000-0000FE000000}"/>
    <cellStyle name="0_24-03-04 Roadmap vs SI Roadmap Variance" xfId="207" xr:uid="{00000000-0005-0000-0000-0000FF000000}"/>
    <cellStyle name="0_24-03-04 Status vs CD340 PA Status Variance" xfId="208" xr:uid="{00000000-0005-0000-0000-000000010000}"/>
    <cellStyle name="0_24-03-04 Status vs SI Status Variance" xfId="209" xr:uid="{00000000-0005-0000-0000-000001010000}"/>
    <cellStyle name="0_24-03-04 vs prior Roadmap" xfId="210" xr:uid="{00000000-0005-0000-0000-000002010000}"/>
    <cellStyle name="0_24-03-04 vs prior Status" xfId="211" xr:uid="{00000000-0005-0000-0000-000003010000}"/>
    <cellStyle name="0_25 mkts only -- 22-10 vs 13-10 Roadmap" xfId="212" xr:uid="{00000000-0005-0000-0000-000004010000}"/>
    <cellStyle name="0_26-03-04-SoMP-CD340v0" xfId="213" xr:uid="{00000000-0005-0000-0000-000005010000}"/>
    <cellStyle name="0_27-04-04-SoMP-CD340v0" xfId="214" xr:uid="{00000000-0005-0000-0000-000006010000}"/>
    <cellStyle name="0_638 CostPerf" xfId="215" xr:uid="{00000000-0005-0000-0000-000007010000}"/>
    <cellStyle name="0_651 stamping.backup" xfId="216" xr:uid="{00000000-0005-0000-0000-000008010000}"/>
    <cellStyle name="0_7+5September5_OCM" xfId="217" xr:uid="{00000000-0005-0000-0000-000009010000}"/>
    <cellStyle name="0_75 Forecast1" xfId="218" xr:uid="{00000000-0005-0000-0000-00000A010000}"/>
    <cellStyle name="0_8+4 to 12+0" xfId="219" xr:uid="{00000000-0005-0000-0000-00000B010000}"/>
    <cellStyle name="0_8+4 to 12+0_C307 MCA PPMR#3 Summary Deck_25.04.07_a" xfId="220" xr:uid="{00000000-0005-0000-0000-00000C010000}"/>
    <cellStyle name="0_9 + 3 Final_OCM_Oct17_(AccrNotDelayed)" xfId="221" xr:uid="{00000000-0005-0000-0000-00000D010000}"/>
    <cellStyle name="0_96 Plan" xfId="222" xr:uid="{00000000-0005-0000-0000-00000E010000}"/>
    <cellStyle name="0_97BUSPLN" xfId="223" xr:uid="{00000000-0005-0000-0000-00000F010000}"/>
    <cellStyle name="0_99A Compact" xfId="224" xr:uid="{00000000-0005-0000-0000-000010010000}"/>
    <cellStyle name="0_99A Sub-Compact" xfId="225" xr:uid="{00000000-0005-0000-0000-000011010000}"/>
    <cellStyle name="0_a_CD34x TIB database" xfId="226" xr:uid="{00000000-0005-0000-0000-000012010000}"/>
    <cellStyle name="0_Assembly Risks and Opps 210 v2" xfId="227" xr:uid="{00000000-0005-0000-0000-000013010000}"/>
    <cellStyle name="0_Assembly Risks and Opps 48.v2" xfId="228" xr:uid="{00000000-0005-0000-0000-000014010000}"/>
    <cellStyle name="0_Attach_16_C214 MCA_Analyst Friend" xfId="229" xr:uid="{00000000-0005-0000-0000-000015010000}"/>
    <cellStyle name="0_Attach_17_C214 MCA_2006A FPV" xfId="230" xr:uid="{00000000-0005-0000-0000-000016010000}"/>
    <cellStyle name="0_Attachment3" xfId="231" xr:uid="{00000000-0005-0000-0000-000017010000}"/>
    <cellStyle name="0_AUGUST LVC REPORT1" xfId="232" xr:uid="{00000000-0005-0000-0000-000018010000}"/>
    <cellStyle name="0_AvgRev_U388_SA_Aug18" xfId="233" xr:uid="{00000000-0005-0000-0000-000019010000}"/>
    <cellStyle name="0_Aviator Contribution Cost Walk" xfId="234" xr:uid="{00000000-0005-0000-0000-00001A010000}"/>
    <cellStyle name="0_Aviator-PaymentWalks" xfId="235" xr:uid="{00000000-0005-0000-0000-00001B010000}"/>
    <cellStyle name="0_AviatorU251-SISC-VMUpdate" xfId="236" xr:uid="{00000000-0005-0000-0000-00001C010000}"/>
    <cellStyle name="0_B Car VLR Deck May 27 v101" xfId="237" xr:uid="{00000000-0005-0000-0000-00001D010000}"/>
    <cellStyle name="0_B Car VLR Deck May 27 v11" xfId="238" xr:uid="{00000000-0005-0000-0000-00001E010000}"/>
    <cellStyle name="0_B.Clemens.Backup.v3" xfId="239" xr:uid="{00000000-0005-0000-0000-00001F010000}"/>
    <cellStyle name="0_B226 2004.5-2005MY Tracking Page version V1.0" xfId="240" xr:uid="{00000000-0005-0000-0000-000020010000}"/>
    <cellStyle name="0_b256-257 2004(1).5-2005my tracking page release 2.0" xfId="241" xr:uid="{00000000-0005-0000-0000-000021010000}"/>
    <cellStyle name="0_B2xx Profits Update - May 2 2003 (MASTER INCL BACKUP)" xfId="242" xr:uid="{00000000-0005-0000-0000-000022010000}"/>
    <cellStyle name="0_Backup of na production volumes" xfId="243" xr:uid="{00000000-0005-0000-0000-000023010000}"/>
    <cellStyle name="0_BE146UPP-Oct" xfId="244" xr:uid="{00000000-0005-0000-0000-000024010000}"/>
    <cellStyle name="0_bf101001" xfId="245" xr:uid="{00000000-0005-0000-0000-000025010000}"/>
    <cellStyle name="0_Big graph" xfId="246" xr:uid="{00000000-0005-0000-0000-000026010000}"/>
    <cellStyle name="0_Big graph_C307MCA Average Cost_Detail Post PA_PPMR#3" xfId="247" xr:uid="{00000000-0005-0000-0000-000027010000}"/>
    <cellStyle name="0_Big graph_Page 1f" xfId="248" xr:uid="{00000000-0005-0000-0000-000028010000}"/>
    <cellStyle name="0_Big graph_Page 1f_C307MCA Average Cost_Detail Post PA_PPMR#3" xfId="249" xr:uid="{00000000-0005-0000-0000-000029010000}"/>
    <cellStyle name="0_Book1" xfId="250" xr:uid="{00000000-0005-0000-0000-00002A010000}"/>
    <cellStyle name="0_Book1_1" xfId="251" xr:uid="{00000000-0005-0000-0000-00002B010000}"/>
    <cellStyle name="0_Book1_Book31" xfId="252" xr:uid="{00000000-0005-0000-0000-00002C010000}"/>
    <cellStyle name="0_Book1_C307 MCA PPMR#3 Summary Deck_25.04.07_a" xfId="253" xr:uid="{00000000-0005-0000-0000-00002D010000}"/>
    <cellStyle name="0_Book1_C307MCA Average Cost_Detail Post PA_PPMR#3" xfId="254" xr:uid="{00000000-0005-0000-0000-00002E010000}"/>
    <cellStyle name="0_Book12" xfId="255" xr:uid="{00000000-0005-0000-0000-00002F010000}"/>
    <cellStyle name="0_Book2" xfId="256" xr:uid="{00000000-0005-0000-0000-000030010000}"/>
    <cellStyle name="0_Book2_Book31" xfId="257" xr:uid="{00000000-0005-0000-0000-000031010000}"/>
    <cellStyle name="0_Book2_C307MCA Average Cost_Detail Post PA_PPMR#3" xfId="258" xr:uid="{00000000-0005-0000-0000-000032010000}"/>
    <cellStyle name="0_Book3" xfId="259" xr:uid="{00000000-0005-0000-0000-000033010000}"/>
    <cellStyle name="0_Book31" xfId="260" xr:uid="{00000000-0005-0000-0000-000034010000}"/>
    <cellStyle name="0_Book31_1" xfId="261" xr:uid="{00000000-0005-0000-0000-000035010000}"/>
    <cellStyle name="0_Book5" xfId="262" xr:uid="{00000000-0005-0000-0000-000036010000}"/>
    <cellStyle name="0_Business Plan-stamping spending and assets" xfId="263" xr:uid="{00000000-0005-0000-0000-000037010000}"/>
    <cellStyle name="0_BV226_1120" xfId="264" xr:uid="{00000000-0005-0000-0000-000038010000}"/>
    <cellStyle name="0_BV226_1120_eng" xfId="265" xr:uid="{00000000-0005-0000-0000-000039010000}"/>
    <cellStyle name="0_BV226_11201" xfId="266" xr:uid="{00000000-0005-0000-0000-00003A010000}"/>
    <cellStyle name="0_C170 2004MY PPMR#3 Tracking page version 19.0" xfId="267" xr:uid="{00000000-0005-0000-0000-00003B010000}"/>
    <cellStyle name="0_c170 2004my prime tracker pack version 19(1).0" xfId="268" xr:uid="{00000000-0005-0000-0000-00003C010000}"/>
    <cellStyle name="0_C170 Last Job to C307 First Jobpms3" xfId="269" xr:uid="{00000000-0005-0000-0000-00003D010000}"/>
    <cellStyle name="0_C170 MY2004 Main Paper" xfId="270" xr:uid="{00000000-0005-0000-0000-00003E010000}"/>
    <cellStyle name="0_C214 Feature cost" xfId="271" xr:uid="{00000000-0005-0000-0000-00003F010000}"/>
    <cellStyle name="0_c214 Final Pricing Instruction Pack" xfId="272" xr:uid="{00000000-0005-0000-0000-000040010000}"/>
    <cellStyle name="0_C214 Final Pricing Tracking page release 4.0" xfId="273" xr:uid="{00000000-0005-0000-0000-000041010000}"/>
    <cellStyle name="0_C214 PPMR#2 Input Form" xfId="274" xr:uid="{00000000-0005-0000-0000-000042010000}"/>
    <cellStyle name="0_C214 Program Summary 190503" xfId="275" xr:uid="{00000000-0005-0000-0000-000043010000}"/>
    <cellStyle name="0_C214 Program Summary 291102" xfId="276" xr:uid="{00000000-0005-0000-0000-000044010000}"/>
    <cellStyle name="0_C214 Projected LJ Material" xfId="277" xr:uid="{00000000-0005-0000-0000-000045010000}"/>
    <cellStyle name="0_C214 VM Attachment" xfId="278" xr:uid="{00000000-0005-0000-0000-000046010000}"/>
    <cellStyle name="0_c214ppmr JF1 splitbase0904" xfId="279" xr:uid="{00000000-0005-0000-0000-000047010000}"/>
    <cellStyle name="0_C214-REV RED-FRA" xfId="280" xr:uid="{00000000-0005-0000-0000-000048010000}"/>
    <cellStyle name="0_C214VCWalk to CD3xx 260902" xfId="281" xr:uid="{00000000-0005-0000-0000-000049010000}"/>
    <cellStyle name="0_C214VCWalk to CD3xx latest" xfId="282" xr:uid="{00000000-0005-0000-0000-00004A010000}"/>
    <cellStyle name="0_C307 Cabrio MM 020703" xfId="283" xr:uid="{00000000-0005-0000-0000-00004B010000}"/>
    <cellStyle name="0_C307 Cabrio MM 080703 with Lynx" xfId="284" xr:uid="{00000000-0005-0000-0000-00004C010000}"/>
    <cellStyle name="0_C307 Market InputWorkfile3" xfId="285" xr:uid="{00000000-0005-0000-0000-00004D010000}"/>
    <cellStyle name="0_C307 PPMR#3 Mixes &amp; Prices" xfId="286" xr:uid="{00000000-0005-0000-0000-00004E010000}"/>
    <cellStyle name="0_C307 UPP" xfId="287" xr:uid="{00000000-0005-0000-0000-00004F010000}"/>
    <cellStyle name="0_C3075DR1.6VVT Vs C307 CABRIO JUNE162003" xfId="288" xr:uid="{00000000-0005-0000-0000-000050010000}"/>
    <cellStyle name="0_C307MCA Average Cost_Detail Post PA_PPMR#3" xfId="289" xr:uid="{00000000-0005-0000-0000-000051010000}"/>
    <cellStyle name="0_C307one-pager_21 Mkt-on goingexc overlays2" xfId="290" xr:uid="{00000000-0005-0000-0000-000052010000}"/>
    <cellStyle name="0_C307PPMR#3_1710" xfId="291" xr:uid="{00000000-0005-0000-0000-000053010000}"/>
    <cellStyle name="0_C307SPORT Vs C307ST_1402" xfId="292" xr:uid="{00000000-0005-0000-0000-000054010000}"/>
    <cellStyle name="0_C307ST_PPMR#3_fin_summary 080305" xfId="293" xr:uid="{00000000-0005-0000-0000-000055010000}"/>
    <cellStyle name="0_C394 SI PMM Slides" xfId="294" xr:uid="{00000000-0005-0000-0000-000056010000}"/>
    <cellStyle name="0_C394 vs. U377" xfId="295" xr:uid="{00000000-0005-0000-0000-000057010000}"/>
    <cellStyle name="0_cab vs c307 , ka, scenarios and walk" xfId="296" xr:uid="{00000000-0005-0000-0000-000058010000}"/>
    <cellStyle name="0_cabrio-high level k.o.6" xfId="297" xr:uid="{00000000-0005-0000-0000-000059010000}"/>
    <cellStyle name="0_cabrio-high level k.o-2" xfId="298" xr:uid="{00000000-0005-0000-0000-00005A010000}"/>
    <cellStyle name="0_cabrio-high level k.o-4" xfId="299" xr:uid="{00000000-0005-0000-0000-00005B010000}"/>
    <cellStyle name="0_Cap-Utilitization VO" xfId="300" xr:uid="{00000000-0005-0000-0000-00005C010000}"/>
    <cellStyle name="0_CC-1" xfId="301" xr:uid="{00000000-0005-0000-0000-00005D010000}"/>
    <cellStyle name="0_CC-1_C307MCA Average Cost_Detail Post PA_PPMR#3" xfId="302" xr:uid="{00000000-0005-0000-0000-00005E010000}"/>
    <cellStyle name="0_CD132 Margin Walk to CD345-221002" xfId="303" xr:uid="{00000000-0005-0000-0000-00005F010000}"/>
    <cellStyle name="0_CD132UPP-Oct" xfId="304" xr:uid="{00000000-0005-0000-0000-000060010000}"/>
    <cellStyle name="0_CD340 ABS Delivery_Workstreams since SC" xfId="305" xr:uid="{00000000-0005-0000-0000-000061010000}"/>
    <cellStyle name="0_CD340 Market 1 Pager" xfId="306" xr:uid="{00000000-0005-0000-0000-000062010000}"/>
    <cellStyle name="0_CD340 SI VLR 2.9.02 " xfId="307" xr:uid="{00000000-0005-0000-0000-000063010000}"/>
    <cellStyle name="0_CD340_Final Pricing_summary 20MKTs" xfId="308" xr:uid="{00000000-0005-0000-0000-000064010000}"/>
    <cellStyle name="0_CD340-345 Genk Freight Issue#6 2004-01-16 update" xfId="309" xr:uid="{00000000-0005-0000-0000-000065010000}"/>
    <cellStyle name="0_CD345 Revenue vs CD132" xfId="310" xr:uid="{00000000-0005-0000-0000-000066010000}"/>
    <cellStyle name="0_CD345 Y series Strategy 19 04 2006" xfId="311" xr:uid="{00000000-0005-0000-0000-000067010000}"/>
    <cellStyle name="0_CD378 Mkt Eqn - AC - 5-13-031" xfId="312" xr:uid="{00000000-0005-0000-0000-000068010000}"/>
    <cellStyle name="0_CD378 Mkt Eqn - S. Smith - 5-29-03" xfId="313" xr:uid="{00000000-0005-0000-0000-000069010000}"/>
    <cellStyle name="0_CD378 PA1_Options_Comm - AC - 5-22-031" xfId="314" xr:uid="{00000000-0005-0000-0000-00006A010000}"/>
    <cellStyle name="0_CD378VMDraft2" xfId="315" xr:uid="{00000000-0005-0000-0000-00006B010000}"/>
    <cellStyle name="0_CD378VMDraft7Back-up(May 27-2003-50-70milfreshapradjust)" xfId="316" xr:uid="{00000000-0005-0000-0000-00006C010000}"/>
    <cellStyle name="0_CD3xx Variable Marketing Change_rev1a" xfId="317" xr:uid="{00000000-0005-0000-0000-00006D010000}"/>
    <cellStyle name="0_CD3xx Variable Marketing Change_rev1a_C307 MCA PPMR#3 Summary Deck_25.04.07_a" xfId="318" xr:uid="{00000000-0005-0000-0000-00006E010000}"/>
    <cellStyle name="0_commodity_190701" xfId="319" xr:uid="{00000000-0005-0000-0000-00006F010000}"/>
    <cellStyle name="0_commodity_190701 2" xfId="320" xr:uid="{00000000-0005-0000-0000-000070010000}"/>
    <cellStyle name="0_Consolidators" xfId="321" xr:uid="{00000000-0005-0000-0000-000071010000}"/>
    <cellStyle name="0_Contr. Margin by series" xfId="322" xr:uid="{00000000-0005-0000-0000-000072010000}"/>
    <cellStyle name="0_Controllers.Review.CBG" xfId="323" xr:uid="{00000000-0005-0000-0000-000073010000}"/>
    <cellStyle name="0_Corporate.Review.11+1" xfId="324" xr:uid="{00000000-0005-0000-0000-000074010000}"/>
    <cellStyle name="0_Corporate.Review.Fcst.9+3" xfId="325" xr:uid="{00000000-0005-0000-0000-000075010000}"/>
    <cellStyle name="0_Cost Report 2E_TCF" xfId="326" xr:uid="{00000000-0005-0000-0000-000076010000}"/>
    <cellStyle name="0_Cost.Structure.5+7.FY" xfId="327" xr:uid="{00000000-0005-0000-0000-000077010000}"/>
    <cellStyle name="0_Cost.Structure.6+6.FY" xfId="328" xr:uid="{00000000-0005-0000-0000-000078010000}"/>
    <cellStyle name="0_Cost.Structure.7+5.FY" xfId="329" xr:uid="{00000000-0005-0000-0000-000079010000}"/>
    <cellStyle name="0_Cost.Structure.7+5.FY.v2" xfId="330" xr:uid="{00000000-0005-0000-0000-00007A010000}"/>
    <cellStyle name="0_costs2f" xfId="331" xr:uid="{00000000-0005-0000-0000-00007B010000}"/>
    <cellStyle name="0_Cover" xfId="332" xr:uid="{00000000-0005-0000-0000-00007C010000}"/>
    <cellStyle name="0_Cover_801" xfId="333" xr:uid="{00000000-0005-0000-0000-00007D010000}"/>
    <cellStyle name="0_cover_C307MCA Average Cost_Detail Post PA_PPMR#3" xfId="334" xr:uid="{00000000-0005-0000-0000-00007E010000}"/>
    <cellStyle name="0_Cover1" xfId="335" xr:uid="{00000000-0005-0000-0000-00007F010000}"/>
    <cellStyle name="0_CPT110201" xfId="336" xr:uid="{00000000-0005-0000-0000-000080010000}"/>
    <cellStyle name="0_CVTemp_02Com" xfId="337" xr:uid="{00000000-0005-0000-0000-000081010000}"/>
    <cellStyle name="0_CVTemp_02Com 2" xfId="338" xr:uid="{00000000-0005-0000-0000-000082010000}"/>
    <cellStyle name="0_CVTemp_02Com_C307MCA Average Cost_Detail Post PA_PPMR#3" xfId="339" xr:uid="{00000000-0005-0000-0000-000083010000}"/>
    <cellStyle name="0_CY2001_Absolute Pagel" xfId="340" xr:uid="{00000000-0005-0000-0000-000084010000}"/>
    <cellStyle name="0_DEF_FACT (2)" xfId="341" xr:uid="{00000000-0005-0000-0000-000085010000}"/>
    <cellStyle name="0_DEF_FACT (2) 2" xfId="342" xr:uid="{00000000-0005-0000-0000-000086010000}"/>
    <cellStyle name="0_DieselStV for MT Review Mar 14" xfId="343" xr:uid="{00000000-0005-0000-0000-000087010000}"/>
    <cellStyle name="0_DieselStV for MT Review Mar 14 2" xfId="344" xr:uid="{00000000-0005-0000-0000-000088010000}"/>
    <cellStyle name="0_Dist" xfId="345" xr:uid="{00000000-0005-0000-0000-000089010000}"/>
    <cellStyle name="0_drl.fpv.backup.v4" xfId="346" xr:uid="{00000000-0005-0000-0000-00008A010000}"/>
    <cellStyle name="0_DRLPJDBC.Review.CBG.Fcst.7+5" xfId="347" xr:uid="{00000000-0005-0000-0000-00008B010000}"/>
    <cellStyle name="0_DRLPJDBC.Review.CBG.Fcst.8+4" xfId="348" xr:uid="{00000000-0005-0000-0000-00008C010000}"/>
    <cellStyle name="0_EAC_U388_SA_Jul28" xfId="349" xr:uid="{00000000-0005-0000-0000-00008D010000}"/>
    <cellStyle name="0_ECM slide" xfId="350" xr:uid="{00000000-0005-0000-0000-00008E010000}"/>
    <cellStyle name="0_ECM_638 Europe" xfId="351" xr:uid="{00000000-0005-0000-0000-00008F010000}"/>
    <cellStyle name="0_ECM_639 Europe" xfId="352" xr:uid="{00000000-0005-0000-0000-000090010000}"/>
    <cellStyle name="0_ECM_640 Europe" xfId="353" xr:uid="{00000000-0005-0000-0000-000091010000}"/>
    <cellStyle name="0_Economic Assumptions " xfId="354" xr:uid="{00000000-0005-0000-0000-000092010000}"/>
    <cellStyle name="0_Engineering facer - may 20" xfId="355" xr:uid="{00000000-0005-0000-0000-000093010000}"/>
    <cellStyle name="0_EOC Paper 230701_final_4" xfId="356" xr:uid="{00000000-0005-0000-0000-000094010000}"/>
    <cellStyle name="0_EOC Paper 230701_final_4 2" xfId="357" xr:uid="{00000000-0005-0000-0000-000095010000}"/>
    <cellStyle name="0_EOC Paper 230701_final_41" xfId="358" xr:uid="{00000000-0005-0000-0000-000096010000}"/>
    <cellStyle name="0_EOC Paper 230701_final_41 2" xfId="359" xr:uid="{00000000-0005-0000-0000-000097010000}"/>
    <cellStyle name="0_Escape 07MY HEV SI VM Update 05-27-03" xfId="360" xr:uid="{00000000-0005-0000-0000-000098010000}"/>
    <cellStyle name="0_ETEC Pictorial sum 151001" xfId="361" xr:uid="{00000000-0005-0000-0000-000099010000}"/>
    <cellStyle name="0_EUCD Report #2E" xfId="362" xr:uid="{00000000-0005-0000-0000-00009A010000}"/>
    <cellStyle name="0_exh 01 C307ST Financial Summary for April 1st ver03" xfId="363" xr:uid="{00000000-0005-0000-0000-00009B010000}"/>
    <cellStyle name="0_exh 14 ST307_I5_I4_Comparison_0104 reform" xfId="364" xr:uid="{00000000-0005-0000-0000-00009C010000}"/>
    <cellStyle name="0_F236 _SC_ VO Management Review 1-17-03" xfId="365" xr:uid="{00000000-0005-0000-0000-00009D010000}"/>
    <cellStyle name="0_F236 MPIM (SI)6-v2" xfId="366" xr:uid="{00000000-0005-0000-0000-00009E010000}"/>
    <cellStyle name="0_F236 SC 1-15-03 Matrix " xfId="367" xr:uid="{00000000-0005-0000-0000-00009F010000}"/>
    <cellStyle name="0_F236(7) Executive Summary" xfId="368" xr:uid="{00000000-0005-0000-0000-0000A0010000}"/>
    <cellStyle name="0_F236_PM_Costs_082002" xfId="369" xr:uid="{00000000-0005-0000-0000-0000A1010000}"/>
    <cellStyle name="0_F251 VO Management Review1" xfId="370" xr:uid="{00000000-0005-0000-0000-0000A2010000}"/>
    <cellStyle name="0_Fcst.10+2.Detail.Review" xfId="371" xr:uid="{00000000-0005-0000-0000-0000A3010000}"/>
    <cellStyle name="0_fcst645_9-25_OCM" xfId="372" xr:uid="{00000000-0005-0000-0000-0000A4010000}"/>
    <cellStyle name="0_Feb PRC Escape" xfId="373" xr:uid="{00000000-0005-0000-0000-0000A5010000}"/>
    <cellStyle name="0_FENECH" xfId="374" xr:uid="{00000000-0005-0000-0000-0000A6010000}"/>
    <cellStyle name="0_FENECH.v2" xfId="375" xr:uid="{00000000-0005-0000-0000-0000A7010000}"/>
    <cellStyle name="0_fiesta steel pack details - update(1)" xfId="376" xr:uid="{00000000-0005-0000-0000-0000A8010000}"/>
    <cellStyle name="0_Final 2000 Bgt by Qtr" xfId="377" xr:uid="{00000000-0005-0000-0000-0000A9010000}"/>
    <cellStyle name="0_finance key assumptions-august" xfId="378" xr:uid="{00000000-0005-0000-0000-0000AA010000}"/>
    <cellStyle name="0_Forecast" xfId="379" xr:uid="{00000000-0005-0000-0000-0000AB010000}"/>
    <cellStyle name="0_Forecast_57_Prop #644_Aug8Fin" xfId="380" xr:uid="{00000000-0005-0000-0000-0000AC010000}"/>
    <cellStyle name="0_Forecast_CBG_Aug21" xfId="381" xr:uid="{00000000-0005-0000-0000-0000AD010000}"/>
    <cellStyle name="0_FP2000" xfId="382" xr:uid="{00000000-0005-0000-0000-0000AE010000}"/>
    <cellStyle name="0_FR -UPP FINAL PRICING-DEC 2001" xfId="383" xr:uid="{00000000-0005-0000-0000-0000AF010000}"/>
    <cellStyle name="0_fra-final pricing -b226-jan2002" xfId="384" xr:uid="{00000000-0005-0000-0000-0000B0010000}"/>
    <cellStyle name="0_FR-FINAL PRICING B256-257-NOV2001_revised" xfId="385" xr:uid="{00000000-0005-0000-0000-0000B1010000}"/>
    <cellStyle name="0_Functional Staffing Reqmt Allocation_Summ_6_8" xfId="386" xr:uid="{00000000-0005-0000-0000-0000B2010000}"/>
    <cellStyle name="0_Germany Fiesta Summary" xfId="387" xr:uid="{00000000-0005-0000-0000-0000B3010000}"/>
    <cellStyle name="0_Ground Rules" xfId="388" xr:uid="{00000000-0005-0000-0000-0000B4010000}"/>
    <cellStyle name="0_HPV_CPV_Attrition Charts 03-31-03" xfId="389" xr:uid="{00000000-0005-0000-0000-0000B5010000}"/>
    <cellStyle name="0_I6 in CD3xx_v6" xfId="390" xr:uid="{00000000-0005-0000-0000-0000B6010000}"/>
    <cellStyle name="0_I6 in CD3xx_v6 2" xfId="391" xr:uid="{00000000-0005-0000-0000-0000B7010000}"/>
    <cellStyle name="0_IMI 11_21_00Rev1" xfId="392" xr:uid="{00000000-0005-0000-0000-0000B8010000}"/>
    <cellStyle name="0_IMI Forecast 638a" xfId="393" xr:uid="{00000000-0005-0000-0000-0000B9010000}"/>
    <cellStyle name="0_IMI ForecastTD" xfId="394" xr:uid="{00000000-0005-0000-0000-0000BA010000}"/>
    <cellStyle name="0_IMI.020201r" xfId="395" xr:uid="{00000000-0005-0000-0000-0000BB010000}"/>
    <cellStyle name="0_IMI.Review.041901.v1" xfId="396" xr:uid="{00000000-0005-0000-0000-0000BC010000}"/>
    <cellStyle name="0_IMI.Review.1103" xfId="397" xr:uid="{00000000-0005-0000-0000-0000BD010000}"/>
    <cellStyle name="0_IMI.Review.8+4.v2" xfId="398" xr:uid="{00000000-0005-0000-0000-0000BE010000}"/>
    <cellStyle name="0_IMI.Review.Fcst.8+4" xfId="399" xr:uid="{00000000-0005-0000-0000-0000BF010000}"/>
    <cellStyle name="0_InglisDeck642" xfId="400" xr:uid="{00000000-0005-0000-0000-0000C0010000}"/>
    <cellStyle name="0_Instructions" xfId="401" xr:uid="{00000000-0005-0000-0000-0000C1010000}"/>
    <cellStyle name="0_Investment Summary" xfId="402" xr:uid="{00000000-0005-0000-0000-0000C2010000}"/>
    <cellStyle name="0_Investment Summary_C307 MCA PPMR#3 Summary Deck_25.04.07_a" xfId="403" xr:uid="{00000000-0005-0000-0000-0000C3010000}"/>
    <cellStyle name="0_Investment TrackingDetail#17New" xfId="404" xr:uid="{00000000-0005-0000-0000-0000C4010000}"/>
    <cellStyle name="0_investment110101" xfId="405" xr:uid="{00000000-0005-0000-0000-0000C5010000}"/>
    <cellStyle name="0_IPF ABS answer" xfId="406" xr:uid="{00000000-0005-0000-0000-0000C6010000}"/>
    <cellStyle name="0_Jan 7 Presentation" xfId="407" xr:uid="{00000000-0005-0000-0000-0000C7010000}"/>
    <cellStyle name="0_JULY CYCLE PLAN ACTIONS" xfId="408" xr:uid="{00000000-0005-0000-0000-0000C8010000}"/>
    <cellStyle name="0_June Freeze Status launch Index" xfId="409" xr:uid="{00000000-0005-0000-0000-0000C9010000}"/>
    <cellStyle name="0_June Freeze Status launch Index 2" xfId="410" xr:uid="{00000000-0005-0000-0000-0000CA010000}"/>
    <cellStyle name="0_June Metrics Summary" xfId="411" xr:uid="{00000000-0005-0000-0000-0000CB010000}"/>
    <cellStyle name="0_ka" xfId="412" xr:uid="{00000000-0005-0000-0000-0000CC010000}"/>
    <cellStyle name="0_Last Job to Job#1 Walk" xfId="413" xr:uid="{00000000-0005-0000-0000-0000CD010000}"/>
    <cellStyle name="0_Last Job to Job#1 Walk111002" xfId="414" xr:uid="{00000000-0005-0000-0000-0000CE010000}"/>
    <cellStyle name="0_Launch" xfId="415" xr:uid="{00000000-0005-0000-0000-0000CF010000}"/>
    <cellStyle name="0_LaunchBusPlan w 020501cycleplanchanges" xfId="416" xr:uid="{00000000-0005-0000-0000-0000D0010000}"/>
    <cellStyle name="0_lincmercury" xfId="417" xr:uid="{00000000-0005-0000-0000-0000D1010000}"/>
    <cellStyle name="0_LM_HCWALK" xfId="418" xr:uid="{00000000-0005-0000-0000-0000D2010000}"/>
    <cellStyle name="0_LM-ECM slide" xfId="419" xr:uid="{00000000-0005-0000-0000-0000D3010000}"/>
    <cellStyle name="0_LMV Revenue vs V191" xfId="420" xr:uid="{00000000-0005-0000-0000-0000D4010000}"/>
    <cellStyle name="0_LVC MATERIAL FORECAST 10-12" xfId="421" xr:uid="{00000000-0005-0000-0000-0000D5010000}"/>
    <cellStyle name="0_LVC MATERIAL FORECAST 10-16" xfId="422" xr:uid="{00000000-0005-0000-0000-0000D6010000}"/>
    <cellStyle name="0_LVC Monthly Budget - Final" xfId="423" xr:uid="{00000000-0005-0000-0000-0000D7010000}"/>
    <cellStyle name="0_LVC Monthly Budget With Subtotal" xfId="424" xr:uid="{00000000-0005-0000-0000-0000D8010000}"/>
    <cellStyle name="0_LVC Monthly Detail" xfId="425" xr:uid="{00000000-0005-0000-0000-0000D9010000}"/>
    <cellStyle name="0_LVC Year-end 2000" xfId="426" xr:uid="{00000000-0005-0000-0000-0000DA010000}"/>
    <cellStyle name="0_LVC_ForecastAug08_TKraus_FINAL" xfId="427" xr:uid="{00000000-0005-0000-0000-0000DB010000}"/>
    <cellStyle name="0_Management Summary" xfId="428" xr:uid="{00000000-0005-0000-0000-0000DC010000}"/>
    <cellStyle name="0_Mar15_glidepath_draft5" xfId="429" xr:uid="{00000000-0005-0000-0000-0000DD010000}"/>
    <cellStyle name="0_Market Scope Proposal_rev1" xfId="430" xr:uid="{00000000-0005-0000-0000-0000DE010000}"/>
    <cellStyle name="0_May 2001 NAC Functional Budget_Baseline" xfId="431" xr:uid="{00000000-0005-0000-0000-0000DF010000}"/>
    <cellStyle name="0_MAY ACTUALS" xfId="432" xr:uid="{00000000-0005-0000-0000-0000E0010000}"/>
    <cellStyle name="0_May Functional Personnel Status - Lifestyle Chassis" xfId="433" xr:uid="{00000000-0005-0000-0000-0000E1010000}"/>
    <cellStyle name="0_May Functional Personnel Status_Updated With June RMS_Functional May Actuals2" xfId="434" xr:uid="{00000000-0005-0000-0000-0000E2010000}"/>
    <cellStyle name="0_METRICS SUMMARY 0702" xfId="435" xr:uid="{00000000-0005-0000-0000-0000E3010000}"/>
    <cellStyle name="0_metrics summary2" xfId="436" xr:uid="{00000000-0005-0000-0000-0000E4010000}"/>
    <cellStyle name="0_Metrics_Summary" xfId="437" xr:uid="{00000000-0005-0000-0000-0000E5010000}"/>
    <cellStyle name="0_Mfg Gateway Consensus Mtg Jan29_V2" xfId="438" xr:uid="{00000000-0005-0000-0000-0000E6010000}"/>
    <cellStyle name="0_Mfg.2000BPlan.Review.1030" xfId="439" xr:uid="{00000000-0005-0000-0000-0000E7010000}"/>
    <cellStyle name="0_Min Contr Margin_One pager_C214MCA" xfId="440" xr:uid="{00000000-0005-0000-0000-0000E8010000}"/>
    <cellStyle name="0_MMT6 PA-12 Panel" xfId="441" xr:uid="{00000000-0005-0000-0000-0000E9010000}"/>
    <cellStyle name="0_MntrMrktEq(PA)April14th" xfId="442" xr:uid="{00000000-0005-0000-0000-0000EA010000}"/>
    <cellStyle name="0_mnwcst_4_21" xfId="443" xr:uid="{00000000-0005-0000-0000-0000EB010000}"/>
    <cellStyle name="0_Module1" xfId="444" xr:uid="{00000000-0005-0000-0000-0000EC010000}"/>
    <cellStyle name="0_Mondeo-P-Jan " xfId="445" xr:uid="{00000000-0005-0000-0000-0000ED010000}"/>
    <cellStyle name="0_MonthlyMetricsMay-6-15" xfId="446" xr:uid="{00000000-0005-0000-0000-0000EE010000}"/>
    <cellStyle name="0_MOT.0502.Review.v1" xfId="447" xr:uid="{00000000-0005-0000-0000-0000EF010000}"/>
    <cellStyle name="0_mp&amp;l.PJD.v1" xfId="448" xr:uid="{00000000-0005-0000-0000-0000F0010000}"/>
    <cellStyle name="0_MPL.v2" xfId="449" xr:uid="{00000000-0005-0000-0000-0000F1010000}"/>
    <cellStyle name="0_mxnc_4_21" xfId="450" xr:uid="{00000000-0005-0000-0000-0000F2010000}"/>
    <cellStyle name="0_NA 99 HC Slide" xfId="451" xr:uid="{00000000-0005-0000-0000-0000F3010000}"/>
    <cellStyle name="0_NA.Fcst.650" xfId="452" xr:uid="{00000000-0005-0000-0000-0000F4010000}"/>
    <cellStyle name="0_NA_Car_Financials_101801_lower volume" xfId="453" xr:uid="{00000000-0005-0000-0000-0000F5010000}"/>
    <cellStyle name="0_NAM.PJD.Fcst649.Backup.v2" xfId="454" xr:uid="{00000000-0005-0000-0000-0000F6010000}"/>
    <cellStyle name="0_NAMfg.00BPlan.1129.v1" xfId="455" xr:uid="{00000000-0005-0000-0000-0000F7010000}"/>
    <cellStyle name="0_NAMfg.00BPlan.1129.v2" xfId="456" xr:uid="{00000000-0005-0000-0000-0000F8010000}"/>
    <cellStyle name="0_no empl sales no diesel" xfId="457" xr:uid="{00000000-0005-0000-0000-0000F9010000}"/>
    <cellStyle name="0_Nov27_PWL_Pkg_Jan12Update_ofMat'l_Page" xfId="458" xr:uid="{00000000-0005-0000-0000-0000FA010000}"/>
    <cellStyle name="0_Oakville_mop" xfId="459" xr:uid="{00000000-0005-0000-0000-0000FB010000}"/>
    <cellStyle name="0_Oakville_mop_C307 MCA PPMR#3 Summary Deck_25.04.07_a" xfId="460" xr:uid="{00000000-0005-0000-0000-0000FC010000}"/>
    <cellStyle name="0_P221 Base Configurations - all configs 2-14-03 Forecast v3" xfId="461" xr:uid="{00000000-0005-0000-0000-0000FD010000}"/>
    <cellStyle name="0_P221 VM Summary9  for MO" xfId="462" xr:uid="{00000000-0005-0000-0000-0000FE010000}"/>
    <cellStyle name="0_P2f" xfId="463" xr:uid="{00000000-0005-0000-0000-0000FF010000}"/>
    <cellStyle name="0_P2f 2" xfId="464" xr:uid="{00000000-0005-0000-0000-000000020000}"/>
    <cellStyle name="0_Page 1f" xfId="465" xr:uid="{00000000-0005-0000-0000-000001020000}"/>
    <cellStyle name="0_Page 1f_C307MCA Average Cost_Detail Post PA_PPMR#3" xfId="466" xr:uid="{00000000-0005-0000-0000-000002020000}"/>
    <cellStyle name="0_Panel 2.xls Global Mkt Equation" xfId="467" xr:uid="{00000000-0005-0000-0000-000003020000}"/>
    <cellStyle name="0_PJD review" xfId="468" xr:uid="{00000000-0005-0000-0000-000004020000}"/>
    <cellStyle name="0_PJD Review June 17" xfId="469" xr:uid="{00000000-0005-0000-0000-000005020000}"/>
    <cellStyle name="0_PJD.Fcst651.2+10.R&amp;O.v1" xfId="470" xr:uid="{00000000-0005-0000-0000-000006020000}"/>
    <cellStyle name="0_PJD.Fcst652.3+9.R&amp;O.v1" xfId="471" xr:uid="{00000000-0005-0000-0000-000007020000}"/>
    <cellStyle name="0_PJD.Final.v5" xfId="472" xr:uid="{00000000-0005-0000-0000-000008020000}"/>
    <cellStyle name="0_PJD.MOT.032801" xfId="473" xr:uid="{00000000-0005-0000-0000-000009020000}"/>
    <cellStyle name="0_PJDDRL.Forecast.Detail.Review" xfId="474" xr:uid="{00000000-0005-0000-0000-00000A020000}"/>
    <cellStyle name="0_PMM Slides  09102002" xfId="475" xr:uid="{00000000-0005-0000-0000-00000B020000}"/>
    <cellStyle name="0_PMM Slides latest 23 Oct" xfId="476" xr:uid="{00000000-0005-0000-0000-00000C020000}"/>
    <cellStyle name="0_Position B256 &amp; 226" xfId="477" xr:uid="{00000000-0005-0000-0000-00000D020000}"/>
    <cellStyle name="0_positionFOF-Qtr1-2001" xfId="478" xr:uid="{00000000-0005-0000-0000-00000E020000}"/>
    <cellStyle name="0_PPMR Revenues_Walk to PA" xfId="479" xr:uid="{00000000-0005-0000-0000-00000F020000}"/>
    <cellStyle name="0_PPMR#3 Busuness case revised UK" xfId="480" xr:uid="{00000000-0005-0000-0000-000010020000}"/>
    <cellStyle name="0_PPMR2responsefile" xfId="481" xr:uid="{00000000-0005-0000-0000-000011020000}"/>
    <cellStyle name="0_Prelim BP" xfId="482" xr:uid="{00000000-0005-0000-0000-000012020000}"/>
    <cellStyle name="0_Pricing Paper Tracking Page - C214 PPMR#3" xfId="483" xr:uid="{00000000-0005-0000-0000-000013020000}"/>
    <cellStyle name="0_PricingPaper" xfId="484" xr:uid="{00000000-0005-0000-0000-000014020000}"/>
    <cellStyle name="0_Profit Model C307 ST - PA final vs SI - EOC" xfId="485" xr:uid="{00000000-0005-0000-0000-000015020000}"/>
    <cellStyle name="0_Profit Model S389 PA" xfId="486" xr:uid="{00000000-0005-0000-0000-000016020000}"/>
    <cellStyle name="0_Program metrics 251102" xfId="487" xr:uid="{00000000-0005-0000-0000-000017020000}"/>
    <cellStyle name="0_Program metrics 251102 2" xfId="488" xr:uid="{00000000-0005-0000-0000-000018020000}"/>
    <cellStyle name="0_program_volumes_010302" xfId="489" xr:uid="{00000000-0005-0000-0000-000019020000}"/>
    <cellStyle name="0_promatrix3" xfId="490" xr:uid="{00000000-0005-0000-0000-00001A020000}"/>
    <cellStyle name="0_PT load for CD3xx average model mktg mix of 2002.10.22 Av Cycle" xfId="491" xr:uid="{00000000-0005-0000-0000-00001B020000}"/>
    <cellStyle name="0_PT load for CD3xx average model mktg mix of 2002.10.22 Job#1" xfId="492" xr:uid="{00000000-0005-0000-0000-00001C020000}"/>
    <cellStyle name="0_pto.DL detail fcst 3_20_10" xfId="493" xr:uid="{00000000-0005-0000-0000-00001D020000}"/>
    <cellStyle name="0_PTxFord brand line up_25April01" xfId="494" xr:uid="{00000000-0005-0000-0000-00001E020000}"/>
    <cellStyle name="0_Ranger Input_Residuals_May" xfId="495" xr:uid="{00000000-0005-0000-0000-00001F020000}"/>
    <cellStyle name="0_Recipients" xfId="496" xr:uid="{00000000-0005-0000-0000-000020020000}"/>
    <cellStyle name="0_Retail and Wholesale Summary 2002B Published" xfId="497" xr:uid="{00000000-0005-0000-0000-000021020000}"/>
    <cellStyle name="0_Rev Redns Explanation Sheet" xfId="498" xr:uid="{00000000-0005-0000-0000-000022020000}"/>
    <cellStyle name="0_Rev. Euro Stat" xfId="499" xr:uid="{00000000-0005-0000-0000-000023020000}"/>
    <cellStyle name="0_Revenue Adjustments 2004" xfId="500" xr:uid="{00000000-0005-0000-0000-000024020000}"/>
    <cellStyle name="0_Review Agenda" xfId="501" xr:uid="{00000000-0005-0000-0000-000025020000}"/>
    <cellStyle name="0_revised commitment summary AC" xfId="502" xr:uid="{00000000-0005-0000-0000-000026020000}"/>
    <cellStyle name="0_rf102201" xfId="503" xr:uid="{00000000-0005-0000-0000-000027020000}"/>
    <cellStyle name="0_S389 Profit Model PA - August 6, 2004 old style" xfId="504" xr:uid="{00000000-0005-0000-0000-000028020000}"/>
    <cellStyle name="0_S389 SOMP Report 2004-07-051" xfId="505" xr:uid="{00000000-0005-0000-0000-000029020000}"/>
    <cellStyle name="0_Salary Headcount" xfId="506" xr:uid="{00000000-0005-0000-0000-00002A020000}"/>
    <cellStyle name="0_Salary Headcount_Book31" xfId="507" xr:uid="{00000000-0005-0000-0000-00002B020000}"/>
    <cellStyle name="0_SAV Revenue vs CD132" xfId="508" xr:uid="{00000000-0005-0000-0000-00002C020000}"/>
    <cellStyle name="0_SC CD345 03-03-04" xfId="509" xr:uid="{00000000-0005-0000-0000-00002D020000}"/>
    <cellStyle name="0_SC CD345 23-03-04 v0 cfe" xfId="510" xr:uid="{00000000-0005-0000-0000-00002E020000}"/>
    <cellStyle name="0_SC CD345 24-03-04 v0" xfId="511" xr:uid="{00000000-0005-0000-0000-00002F020000}"/>
    <cellStyle name="0_SI Revenue Charts_021002a" xfId="512" xr:uid="{00000000-0005-0000-0000-000030020000}"/>
    <cellStyle name="0_SI Revenue Charts_090902" xfId="513" xr:uid="{00000000-0005-0000-0000-000031020000}"/>
    <cellStyle name="0_SI TFLE status" xfId="514" xr:uid="{00000000-0005-0000-0000-000032020000}"/>
    <cellStyle name="0_s-o-s_FoF_pa" xfId="515" xr:uid="{00000000-0005-0000-0000-000033020000}"/>
    <cellStyle name="0_South america" xfId="516" xr:uid="{00000000-0005-0000-0000-000034020000}"/>
    <cellStyle name="0_South america Metrics for MS" xfId="517" xr:uid="{00000000-0005-0000-0000-000035020000}"/>
    <cellStyle name="0_Spec _ Market InputFOF-revised version" xfId="518" xr:uid="{00000000-0005-0000-0000-000036020000}"/>
    <cellStyle name="0_ST Input File (Feb 12 2003 VLR)" xfId="519" xr:uid="{00000000-0005-0000-0000-000037020000}"/>
    <cellStyle name="0_ST Price Spider" xfId="520" xr:uid="{00000000-0005-0000-0000-000038020000}"/>
    <cellStyle name="0_Stage V Ph 1 Dsl Tracking Charts" xfId="521" xr:uid="{00000000-0005-0000-0000-000039020000}"/>
    <cellStyle name="0_Stage V Ph 1 Dsl Tracking Charts 2" xfId="522" xr:uid="{00000000-0005-0000-0000-00003A020000}"/>
    <cellStyle name="0_Stage V Ph 1 Dsl Tracking Charts v2" xfId="523" xr:uid="{00000000-0005-0000-0000-00003B020000}"/>
    <cellStyle name="0_Stage V Ph 1 Dsl Tracking Charts v2 2" xfId="524" xr:uid="{00000000-0005-0000-0000-00003C020000}"/>
    <cellStyle name="0_Stair_PA2_" xfId="525" xr:uid="{00000000-0005-0000-0000-00003D020000}"/>
    <cellStyle name="0_stamping spending &amp; assets" xfId="526" xr:uid="{00000000-0005-0000-0000-00003E020000}"/>
    <cellStyle name="0_STlatest2" xfId="527" xr:uid="{00000000-0005-0000-0000-00003F020000}"/>
    <cellStyle name="0_Sub B" xfId="528" xr:uid="{00000000-0005-0000-0000-000040020000}"/>
    <cellStyle name="0_Sub B  B Car Cycle Plan Facer" xfId="529" xr:uid="{00000000-0005-0000-0000-000041020000}"/>
    <cellStyle name="0_Sub B  B Car Cycle Plan Facer 2" xfId="530" xr:uid="{00000000-0005-0000-0000-000042020000}"/>
    <cellStyle name="0_Sub B_1" xfId="531" xr:uid="{00000000-0005-0000-0000-000043020000}"/>
    <cellStyle name="0_Sub B_1_C307MCA Average Cost_Detail Post PA_PPMR#3" xfId="532" xr:uid="{00000000-0005-0000-0000-000044020000}"/>
    <cellStyle name="0_Sub B_1_Page 1f" xfId="533" xr:uid="{00000000-0005-0000-0000-000045020000}"/>
    <cellStyle name="0_Sub B_1_Page 1f_C307MCA Average Cost_Detail Post PA_PPMR#3" xfId="534" xr:uid="{00000000-0005-0000-0000-000046020000}"/>
    <cellStyle name="0_Sub B_C307MCA Average Cost_Detail Post PA_PPMR#3" xfId="535" xr:uid="{00000000-0005-0000-0000-000047020000}"/>
    <cellStyle name="0_Sub B_Page 1f" xfId="536" xr:uid="{00000000-0005-0000-0000-000048020000}"/>
    <cellStyle name="0_Sub B_Page 1f_C307MCA Average Cost_Detail Post PA_PPMR#3" xfId="537" xr:uid="{00000000-0005-0000-0000-000049020000}"/>
    <cellStyle name="0_Submission1" xfId="538" xr:uid="{00000000-0005-0000-0000-00004A020000}"/>
    <cellStyle name="0_Summary" xfId="539" xr:uid="{00000000-0005-0000-0000-00004B020000}"/>
    <cellStyle name="0_Summary Forecast" xfId="540" xr:uid="{00000000-0005-0000-0000-00004C020000}"/>
    <cellStyle name="0_Summary of PT Mix FPV 7.3 (revised mixes) 2002.10.15" xfId="541" xr:uid="{00000000-0005-0000-0000-00004D020000}"/>
    <cellStyle name="0_Summary_C307MCA Average Cost_Detail Post PA_PPMR#3" xfId="542" xr:uid="{00000000-0005-0000-0000-00004E020000}"/>
    <cellStyle name="0_Summary_page" xfId="543" xr:uid="{00000000-0005-0000-0000-00004F020000}"/>
    <cellStyle name="0_summary1" xfId="544" xr:uid="{00000000-0005-0000-0000-000050020000}"/>
    <cellStyle name="0_test-profit" xfId="545" xr:uid="{00000000-0005-0000-0000-000051020000}"/>
    <cellStyle name="0_Total" xfId="546" xr:uid="{00000000-0005-0000-0000-000052020000}"/>
    <cellStyle name="0_Total.Mfg.v2.4+8.Update" xfId="547" xr:uid="{00000000-0005-0000-0000-000053020000}"/>
    <cellStyle name="0_Total_Book31" xfId="548" xr:uid="{00000000-0005-0000-0000-000054020000}"/>
    <cellStyle name="0_Totals" xfId="549" xr:uid="{00000000-0005-0000-0000-000055020000}"/>
    <cellStyle name="0_U.S. Economics" xfId="550" xr:uid="{00000000-0005-0000-0000-000056020000}"/>
    <cellStyle name="0_U.S. Seg  Feedback form.2002A Key Const. Workplan.Final" xfId="551" xr:uid="{00000000-0005-0000-0000-000057020000}"/>
    <cellStyle name="0_U204 2005MY  update2_May-2003" xfId="552" xr:uid="{00000000-0005-0000-0000-000058020000}"/>
    <cellStyle name="0_U204 SI Update Analysis1" xfId="553" xr:uid="{00000000-0005-0000-0000-000059020000}"/>
    <cellStyle name="0_U204 Si VM Update 5-23-03" xfId="554" xr:uid="{00000000-0005-0000-0000-00005A020000}"/>
    <cellStyle name="0_U251 Aviator Info_to_ProfitsMarch32" xfId="555" xr:uid="{00000000-0005-0000-0000-00005B020000}"/>
    <cellStyle name="0_U251 Aviator Mkt Eq_PA_newseries" xfId="556" xr:uid="{00000000-0005-0000-0000-00005C020000}"/>
    <cellStyle name="0_U251 base array proposal" xfId="557" xr:uid="{00000000-0005-0000-0000-00005D020000}"/>
    <cellStyle name="0_U251 Labor Summary for Russo Review (2.3.03)" xfId="558" xr:uid="{00000000-0005-0000-0000-00005E020000}"/>
    <cellStyle name="0_U251 PA VO Mgt Review" xfId="559" xr:uid="{00000000-0005-0000-0000-00005F020000}"/>
    <cellStyle name="0_U251_Mountaineer_Market Equation" xfId="560" xr:uid="{00000000-0005-0000-0000-000060020000}"/>
    <cellStyle name="0_U251Aviator_PMRM" xfId="561" xr:uid="{00000000-0005-0000-0000-000061020000}"/>
    <cellStyle name="0_U251meeting" xfId="562" xr:uid="{00000000-0005-0000-0000-000062020000}"/>
    <cellStyle name="0_U251meeting1" xfId="563" xr:uid="{00000000-0005-0000-0000-000063020000}"/>
    <cellStyle name="0_U251-PA-Update-Submitted-w-VolARSUpdates" xfId="564" xr:uid="{00000000-0005-0000-0000-000064020000}"/>
    <cellStyle name="0_U251PriceWalk" xfId="565" xr:uid="{00000000-0005-0000-0000-000065020000}"/>
    <cellStyle name="0_U251-UpdatedMarketEquation(Feb04Update)" xfId="566" xr:uid="{00000000-0005-0000-0000-000066020000}"/>
    <cellStyle name="0_U293 SI VM Update 5-28-03" xfId="567" xr:uid="{00000000-0005-0000-0000-000067020000}"/>
    <cellStyle name="0_U368_369Spider_Feb4" xfId="568" xr:uid="{00000000-0005-0000-0000-000068020000}"/>
    <cellStyle name="0_U368_SA_Loeffler Review 6-19-03" xfId="569" xr:uid="{00000000-0005-0000-0000-000069020000}"/>
    <cellStyle name="0_U369TrimSeriesContent_Feb4" xfId="570" xr:uid="{00000000-0005-0000-0000-00006A020000}"/>
    <cellStyle name="0_U374_VCompet_May13" xfId="571" xr:uid="{00000000-0005-0000-0000-00006B020000}"/>
    <cellStyle name="0_U374TrimSeriesContent_May13" xfId="572" xr:uid="{00000000-0005-0000-0000-00006C020000}"/>
    <cellStyle name="0_Updated 'arrows' Sep 9 v11" xfId="573" xr:uid="{00000000-0005-0000-0000-00006D020000}"/>
    <cellStyle name="0_V1845UPP-Oct" xfId="574" xr:uid="{00000000-0005-0000-0000-00006E020000}"/>
    <cellStyle name="0_V191 UPP Oct " xfId="575" xr:uid="{00000000-0005-0000-0000-00006F020000}"/>
    <cellStyle name="0_v7 VW proposal 3rd round" xfId="576" xr:uid="{00000000-0005-0000-0000-000070020000}"/>
    <cellStyle name="0_Veh Vol Mtg Constituents.2001A" xfId="577" xr:uid="{00000000-0005-0000-0000-000071020000}"/>
    <cellStyle name="0_VehPerfSumm" xfId="578" xr:uid="{00000000-0005-0000-0000-000072020000}"/>
    <cellStyle name="0_VendorToolingTracking1" xfId="579" xr:uid="{00000000-0005-0000-0000-000073020000}"/>
    <cellStyle name="0_VendorToolingWalk2711" xfId="580" xr:uid="{00000000-0005-0000-0000-000074020000}"/>
    <cellStyle name="0_Version 1.0" xfId="581" xr:uid="{00000000-0005-0000-0000-000075020000}"/>
    <cellStyle name="0_Version 1.12" xfId="582" xr:uid="{00000000-0005-0000-0000-000076020000}"/>
    <cellStyle name="0_Version 1.2" xfId="583" xr:uid="{00000000-0005-0000-0000-000077020000}"/>
    <cellStyle name="0_Version 1.2 Rate 2002 - revised input @2002 #657" xfId="584" xr:uid="{00000000-0005-0000-0000-000078020000}"/>
    <cellStyle name="0_VM input Template" xfId="585" xr:uid="{00000000-0005-0000-0000-000079020000}"/>
    <cellStyle name="0_VM-RAs page" xfId="586" xr:uid="{00000000-0005-0000-0000-00007A020000}"/>
    <cellStyle name="0_VMrequest Final pricing" xfId="587" xr:uid="{00000000-0005-0000-0000-00007B020000}"/>
    <cellStyle name="0_VMrequestPPMR#3" xfId="588" xr:uid="{00000000-0005-0000-0000-00007C020000}"/>
    <cellStyle name="0_VO Management Review Template - F236" xfId="589" xr:uid="{00000000-0005-0000-0000-00007D020000}"/>
    <cellStyle name="0_VO Status 10-07-02" xfId="590" xr:uid="{00000000-0005-0000-0000-00007E020000}"/>
    <cellStyle name="0_Volume" xfId="591" xr:uid="{00000000-0005-0000-0000-00007F020000}"/>
    <cellStyle name="0_Volume &amp; Var. Marketing Details" xfId="592" xr:uid="{00000000-0005-0000-0000-000080020000}"/>
    <cellStyle name="0_Volume.Summary.3+9" xfId="593" xr:uid="{00000000-0005-0000-0000-000081020000}"/>
    <cellStyle name="0_VT.Fuel.Steering.Wheels" xfId="594" xr:uid="{00000000-0005-0000-0000-000082020000}"/>
    <cellStyle name="0_Walk _FS_Budget_CurrentFcsts" xfId="595" xr:uid="{00000000-0005-0000-0000-000083020000}"/>
    <cellStyle name="0_Walk _FS_Budget_CurrentFcsts_C307 MCA PPMR#3 Summary Deck_25.04.07_a" xfId="596" xr:uid="{00000000-0005-0000-0000-000084020000}"/>
    <cellStyle name="0_WLI Cycle Plan Graph A" xfId="597" xr:uid="{00000000-0005-0000-0000-000085020000}"/>
    <cellStyle name="0_WLI Cycle Plan Graph A 2" xfId="598" xr:uid="{00000000-0005-0000-0000-000086020000}"/>
    <cellStyle name="0_Worksheet in 2002AFSPickupSegmentationOnly" xfId="599" xr:uid="{00000000-0005-0000-0000-000087020000}"/>
    <cellStyle name="0_XLS vehicle spec data" xfId="600" xr:uid="{00000000-0005-0000-0000-000088020000}"/>
    <cellStyle name="0_XX97CALB" xfId="601" xr:uid="{00000000-0005-0000-0000-000089020000}"/>
    <cellStyle name="0_XX97CALB_Book31" xfId="602" xr:uid="{00000000-0005-0000-0000-00008A020000}"/>
    <cellStyle name="0_XX98CALB" xfId="603" xr:uid="{00000000-0005-0000-0000-00008B020000}"/>
    <cellStyle name="0_XX98CALB_ATO_ROADMAP12" xfId="604" xr:uid="{00000000-0005-0000-0000-00008C020000}"/>
    <cellStyle name="0_XX98CALB_Aviator Contribution Cost Walk" xfId="605" xr:uid="{00000000-0005-0000-0000-00008D020000}"/>
    <cellStyle name="0_XX98CALB_Book31" xfId="606" xr:uid="{00000000-0005-0000-0000-00008E020000}"/>
    <cellStyle name="0_XX98CALB_C307 MCA PPMR#3 Summary Deck_25.04.07_a" xfId="607" xr:uid="{00000000-0005-0000-0000-00008F020000}"/>
    <cellStyle name="0_Year.Year.Summary" xfId="608" xr:uid="{00000000-0005-0000-0000-000090020000}"/>
    <cellStyle name="0_YOY.CPU.Walk" xfId="609" xr:uid="{00000000-0005-0000-0000-000091020000}"/>
    <cellStyle name="1" xfId="610" xr:uid="{00000000-0005-0000-0000-000092020000}"/>
    <cellStyle name="1 2" xfId="611" xr:uid="{00000000-0005-0000-0000-000093020000}"/>
    <cellStyle name="1_1" xfId="612" xr:uid="{00000000-0005-0000-0000-000094020000}"/>
    <cellStyle name="1_1 2" xfId="613" xr:uid="{00000000-0005-0000-0000-000095020000}"/>
    <cellStyle name="1_1_1" xfId="614" xr:uid="{00000000-0005-0000-0000-000096020000}"/>
    <cellStyle name="1_1_1 2" xfId="615" xr:uid="{00000000-0005-0000-0000-000097020000}"/>
    <cellStyle name="1_1_1_C307 MCA PPMR#3 Summary Deck_25.04.07_a" xfId="616" xr:uid="{00000000-0005-0000-0000-000098020000}"/>
    <cellStyle name="1_1_1_D&amp;A" xfId="617" xr:uid="{00000000-0005-0000-0000-000099020000}"/>
    <cellStyle name="1_1_1_D&amp;A 2" xfId="618" xr:uid="{00000000-0005-0000-0000-00009A020000}"/>
    <cellStyle name="1_1_1_D&amp;A_C307 MCA PPMR#3 Summary Deck_25.04.07_a" xfId="619" xr:uid="{00000000-0005-0000-0000-00009B020000}"/>
    <cellStyle name="1_1_1_D&amp;A_SI TFLE status" xfId="620" xr:uid="{00000000-0005-0000-0000-00009C020000}"/>
    <cellStyle name="1_1_1_Master_StatusCharts_39adj" xfId="621" xr:uid="{00000000-0005-0000-0000-00009D020000}"/>
    <cellStyle name="1_1_1_Master_StatusCharts_39adj 2" xfId="622" xr:uid="{00000000-0005-0000-0000-00009E020000}"/>
    <cellStyle name="1_1_1_Master_StatusCharts_39adj_C307 MCA PPMR#3 Summary Deck_25.04.07_a" xfId="623" xr:uid="{00000000-0005-0000-0000-00009F020000}"/>
    <cellStyle name="1_1_1_Master_StatusCharts_39adj_SI TFLE status" xfId="624" xr:uid="{00000000-0005-0000-0000-0000A0020000}"/>
    <cellStyle name="1_1_1_SI TFLE status" xfId="625" xr:uid="{00000000-0005-0000-0000-0000A1020000}"/>
    <cellStyle name="1_1_D&amp;A" xfId="626" xr:uid="{00000000-0005-0000-0000-0000A2020000}"/>
    <cellStyle name="1_1_D&amp;A 2" xfId="627" xr:uid="{00000000-0005-0000-0000-0000A3020000}"/>
    <cellStyle name="1_1_Master_StatusCharts_39adj" xfId="628" xr:uid="{00000000-0005-0000-0000-0000A4020000}"/>
    <cellStyle name="1_1_Master_StatusCharts_39adj 2" xfId="629" xr:uid="{00000000-0005-0000-0000-0000A5020000}"/>
    <cellStyle name="1_D&amp;A" xfId="630" xr:uid="{00000000-0005-0000-0000-0000A6020000}"/>
    <cellStyle name="1_D&amp;A 2" xfId="631" xr:uid="{00000000-0005-0000-0000-0000A7020000}"/>
    <cellStyle name="1_Master_StatusCharts_39adj" xfId="632" xr:uid="{00000000-0005-0000-0000-0000A8020000}"/>
    <cellStyle name="1_Master_StatusCharts_39adj 2" xfId="633" xr:uid="{00000000-0005-0000-0000-0000A9020000}"/>
    <cellStyle name="1_Summary L" xfId="634" xr:uid="{00000000-0005-0000-0000-0000AA020000}"/>
    <cellStyle name="1_Summary L 2" xfId="635" xr:uid="{00000000-0005-0000-0000-0000AB020000}"/>
    <cellStyle name="1_Summary L_C307 MCA PPMR#3 Summary Deck_25.04.07_a" xfId="636" xr:uid="{00000000-0005-0000-0000-0000AC020000}"/>
    <cellStyle name="1_Summary L_D&amp;A" xfId="637" xr:uid="{00000000-0005-0000-0000-0000AD020000}"/>
    <cellStyle name="1_Summary L_D&amp;A 2" xfId="638" xr:uid="{00000000-0005-0000-0000-0000AE020000}"/>
    <cellStyle name="1_Summary L_D&amp;A_C307 MCA PPMR#3 Summary Deck_25.04.07_a" xfId="639" xr:uid="{00000000-0005-0000-0000-0000AF020000}"/>
    <cellStyle name="1_Summary L_D&amp;A_SI TFLE status" xfId="640" xr:uid="{00000000-0005-0000-0000-0000B0020000}"/>
    <cellStyle name="1_Summary L_Master_StatusCharts_39adj" xfId="641" xr:uid="{00000000-0005-0000-0000-0000B1020000}"/>
    <cellStyle name="1_Summary L_Master_StatusCharts_39adj 2" xfId="642" xr:uid="{00000000-0005-0000-0000-0000B2020000}"/>
    <cellStyle name="1_Summary L_Master_StatusCharts_39adj_C307 MCA PPMR#3 Summary Deck_25.04.07_a" xfId="643" xr:uid="{00000000-0005-0000-0000-0000B3020000}"/>
    <cellStyle name="1_Summary L_Master_StatusCharts_39adj_SI TFLE status" xfId="644" xr:uid="{00000000-0005-0000-0000-0000B4020000}"/>
    <cellStyle name="1_Summary L_SI TFLE status" xfId="645" xr:uid="{00000000-0005-0000-0000-0000B5020000}"/>
    <cellStyle name="20% - Акцент1" xfId="646" xr:uid="{00000000-0005-0000-0000-0000B6020000}"/>
    <cellStyle name="20% - Акцент2" xfId="647" xr:uid="{00000000-0005-0000-0000-0000B7020000}"/>
    <cellStyle name="20% - Акцент3" xfId="648" xr:uid="{00000000-0005-0000-0000-0000B8020000}"/>
    <cellStyle name="20% - Акцент4" xfId="649" xr:uid="{00000000-0005-0000-0000-0000B9020000}"/>
    <cellStyle name="20% - Акцент5" xfId="650" xr:uid="{00000000-0005-0000-0000-0000BA020000}"/>
    <cellStyle name="20% - Акцент6" xfId="651" xr:uid="{00000000-0005-0000-0000-0000BB020000}"/>
    <cellStyle name="40% - Акцент1" xfId="652" xr:uid="{00000000-0005-0000-0000-0000BC020000}"/>
    <cellStyle name="40% - Акцент2" xfId="653" xr:uid="{00000000-0005-0000-0000-0000BD020000}"/>
    <cellStyle name="40% - Акцент3" xfId="654" xr:uid="{00000000-0005-0000-0000-0000BE020000}"/>
    <cellStyle name="40% - Акцент4" xfId="655" xr:uid="{00000000-0005-0000-0000-0000BF020000}"/>
    <cellStyle name="40% - Акцент5" xfId="656" xr:uid="{00000000-0005-0000-0000-0000C0020000}"/>
    <cellStyle name="40% - Акцент6" xfId="657" xr:uid="{00000000-0005-0000-0000-0000C1020000}"/>
    <cellStyle name="60% - Акцент1" xfId="658" xr:uid="{00000000-0005-0000-0000-0000C2020000}"/>
    <cellStyle name="60% - Акцент2" xfId="659" xr:uid="{00000000-0005-0000-0000-0000C3020000}"/>
    <cellStyle name="60% - Акцент3" xfId="660" xr:uid="{00000000-0005-0000-0000-0000C4020000}"/>
    <cellStyle name="60% - Акцент4" xfId="661" xr:uid="{00000000-0005-0000-0000-0000C5020000}"/>
    <cellStyle name="60% - Акцент5" xfId="662" xr:uid="{00000000-0005-0000-0000-0000C6020000}"/>
    <cellStyle name="60% - Акцент6" xfId="663" xr:uid="{00000000-0005-0000-0000-0000C7020000}"/>
    <cellStyle name="ÀÀÀÀÀÀÐ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" xfId="664" xr:uid="{00000000-0005-0000-0000-0000C8020000}"/>
    <cellStyle name="ac" xfId="665" xr:uid="{00000000-0005-0000-0000-0000C9020000}"/>
    <cellStyle name="Accounting" xfId="666" xr:uid="{00000000-0005-0000-0000-0000CA020000}"/>
    <cellStyle name="AeE­ [0]_INQUIRY ¿μ¾÷AßAø " xfId="667" xr:uid="{00000000-0005-0000-0000-0000CB020000}"/>
    <cellStyle name="AeE­_INQUIRY ¿μ¾÷AßAø " xfId="668" xr:uid="{00000000-0005-0000-0000-0000CC020000}"/>
    <cellStyle name="args.style" xfId="669" xr:uid="{00000000-0005-0000-0000-0000CD020000}"/>
    <cellStyle name="args.style 2" xfId="670" xr:uid="{00000000-0005-0000-0000-0000CE020000}"/>
    <cellStyle name="Array-Entered" xfId="671" xr:uid="{00000000-0005-0000-0000-0000CF020000}"/>
    <cellStyle name="AÞ¸¶ [0]_INQUIRY ¿?¾÷AßAø " xfId="672" xr:uid="{00000000-0005-0000-0000-0000D0020000}"/>
    <cellStyle name="AÞ¸¶_INQUIRY ¿?¾÷AßAø " xfId="673" xr:uid="{00000000-0005-0000-0000-0000D1020000}"/>
    <cellStyle name="Besuchter Hyperlink" xfId="674" xr:uid="{00000000-0005-0000-0000-0000D2020000}"/>
    <cellStyle name="Besuchter Hyperlink 2" xfId="675" xr:uid="{00000000-0005-0000-0000-0000D3020000}"/>
    <cellStyle name="blue" xfId="676" xr:uid="{00000000-0005-0000-0000-0000D4020000}"/>
    <cellStyle name="blue 2" xfId="677" xr:uid="{00000000-0005-0000-0000-0000D5020000}"/>
    <cellStyle name="Blue Dollars" xfId="678" xr:uid="{00000000-0005-0000-0000-0000D6020000}"/>
    <cellStyle name="Blue Numbers" xfId="679" xr:uid="{00000000-0005-0000-0000-0000D7020000}"/>
    <cellStyle name="blue_C307MCA Average Cost_Detail Post PA_PPMR#3" xfId="680" xr:uid="{00000000-0005-0000-0000-0000D8020000}"/>
    <cellStyle name="BMU001" xfId="681" xr:uid="{00000000-0005-0000-0000-0000D9020000}"/>
    <cellStyle name="Bolivars" xfId="682" xr:uid="{00000000-0005-0000-0000-0000DA020000}"/>
    <cellStyle name="Bottom Row" xfId="683" xr:uid="{00000000-0005-0000-0000-0000DB020000}"/>
    <cellStyle name="Bottom Row 2" xfId="684" xr:uid="{00000000-0005-0000-0000-0000DC020000}"/>
    <cellStyle name="BoxedTotal" xfId="685" xr:uid="{00000000-0005-0000-0000-0000DD020000}"/>
    <cellStyle name="BuiltOpt_Content" xfId="686" xr:uid="{00000000-0005-0000-0000-0000DE020000}"/>
    <cellStyle name="BuiltOption_Content" xfId="687" xr:uid="{00000000-0005-0000-0000-0000DF020000}"/>
    <cellStyle name="C?AØ_¿?¾÷CoE² " xfId="688" xr:uid="{00000000-0005-0000-0000-0000E0020000}"/>
    <cellStyle name="C￥AØ_¿μ¾÷CoE² " xfId="689" xr:uid="{00000000-0005-0000-0000-0000E1020000}"/>
    <cellStyle name="Calc Currency (0)" xfId="690" xr:uid="{00000000-0005-0000-0000-0000E2020000}"/>
    <cellStyle name="Calc Currency (2)" xfId="691" xr:uid="{00000000-0005-0000-0000-0000E3020000}"/>
    <cellStyle name="Calc Percent (0)" xfId="692" xr:uid="{00000000-0005-0000-0000-0000E4020000}"/>
    <cellStyle name="Calc Percent (1)" xfId="693" xr:uid="{00000000-0005-0000-0000-0000E5020000}"/>
    <cellStyle name="Calc Percent (2)" xfId="694" xr:uid="{00000000-0005-0000-0000-0000E6020000}"/>
    <cellStyle name="Calc Units (0)" xfId="695" xr:uid="{00000000-0005-0000-0000-0000E7020000}"/>
    <cellStyle name="Calc Units (1)" xfId="696" xr:uid="{00000000-0005-0000-0000-0000E8020000}"/>
    <cellStyle name="Calc Units (2)" xfId="697" xr:uid="{00000000-0005-0000-0000-0000E9020000}"/>
    <cellStyle name="Calc Units (2) 2" xfId="698" xr:uid="{00000000-0005-0000-0000-0000EA020000}"/>
    <cellStyle name="category" xfId="699" xr:uid="{00000000-0005-0000-0000-0000EB020000}"/>
    <cellStyle name="Cgmma [0]_Focus History" xfId="700" xr:uid="{00000000-0005-0000-0000-0000EC020000}"/>
    <cellStyle name="col head" xfId="701" xr:uid="{00000000-0005-0000-0000-0000ED020000}"/>
    <cellStyle name="col headu" xfId="702" xr:uid="{00000000-0005-0000-0000-0000EE020000}"/>
    <cellStyle name="CombinedVol_Data" xfId="703" xr:uid="{00000000-0005-0000-0000-0000EF020000}"/>
    <cellStyle name="Comma (0,0)" xfId="704" xr:uid="{00000000-0005-0000-0000-0000F0020000}"/>
    <cellStyle name="Comma (0,0) -" xfId="705" xr:uid="{00000000-0005-0000-0000-0000F1020000}"/>
    <cellStyle name="Comma (0,0) incl." xfId="706" xr:uid="{00000000-0005-0000-0000-0000F2020000}"/>
    <cellStyle name="Comma (0,0) N/A" xfId="707" xr:uid="{00000000-0005-0000-0000-0000F3020000}"/>
    <cellStyle name="Comma (0,0) TBD" xfId="708" xr:uid="{00000000-0005-0000-0000-0000F4020000}"/>
    <cellStyle name="Comma (0,0) TBD-" xfId="709" xr:uid="{00000000-0005-0000-0000-0000F5020000}"/>
    <cellStyle name="Comma (0,0) TBD_(4+8) YoY (3)" xfId="710" xr:uid="{00000000-0005-0000-0000-0000F6020000}"/>
    <cellStyle name="Comma (0,0) TBD-_2005.5 Escape Package Strategy 1.52" xfId="711" xr:uid="{00000000-0005-0000-0000-0000F7020000}"/>
    <cellStyle name="Comma (0,0) TBD_C307 MCA PPMR#3 Summary Deck_25.04.07_a" xfId="712" xr:uid="{00000000-0005-0000-0000-0000F8020000}"/>
    <cellStyle name="Comma (0,0) TBD-_C307 MCA PPMR#3 Summary Deck_25.04.07_a" xfId="713" xr:uid="{00000000-0005-0000-0000-0000F9020000}"/>
    <cellStyle name="Comma (0,0) TBD_H-C Facer" xfId="714" xr:uid="{00000000-0005-0000-0000-0000FA020000}"/>
    <cellStyle name="Comma (0,0) TBD-_Page 2f (2)" xfId="715" xr:uid="{00000000-0005-0000-0000-0000FB020000}"/>
    <cellStyle name="Comma (0,0) TBD_RevenueRecon_EscapeSep9" xfId="716" xr:uid="{00000000-0005-0000-0000-0000FC020000}"/>
    <cellStyle name="Comma (0,0) TBD-_RevenueRecon_EscapeSep9" xfId="717" xr:uid="{00000000-0005-0000-0000-0000FD020000}"/>
    <cellStyle name="Comma (0,0) TBD_Tab 1" xfId="718" xr:uid="{00000000-0005-0000-0000-0000FE020000}"/>
    <cellStyle name="Comma (0,0) TBD-_YoY" xfId="719" xr:uid="{00000000-0005-0000-0000-0000FF020000}"/>
    <cellStyle name="Comma (0,0) TBD_YoY (4)" xfId="720" xr:uid="{00000000-0005-0000-0000-000000030000}"/>
    <cellStyle name="Comma (0,0) TBD-_YoY_C307 MCA PPMR#3 Summary Deck_25.04.07_a" xfId="721" xr:uid="{00000000-0005-0000-0000-000001030000}"/>
    <cellStyle name="Comma (0,0)_2005.5 Escape Package Strategy 1.52" xfId="722" xr:uid="{00000000-0005-0000-0000-000002030000}"/>
    <cellStyle name="Comma (0,00)" xfId="723" xr:uid="{00000000-0005-0000-0000-000003030000}"/>
    <cellStyle name="Comma (0,00) -" xfId="724" xr:uid="{00000000-0005-0000-0000-000004030000}"/>
    <cellStyle name="Comma (0,00) incl." xfId="725" xr:uid="{00000000-0005-0000-0000-000005030000}"/>
    <cellStyle name="Comma (0,00) N/A" xfId="726" xr:uid="{00000000-0005-0000-0000-000006030000}"/>
    <cellStyle name="Comma (0,00) TBD" xfId="727" xr:uid="{00000000-0005-0000-0000-000007030000}"/>
    <cellStyle name="Comma (0,00) TBD-" xfId="728" xr:uid="{00000000-0005-0000-0000-000008030000}"/>
    <cellStyle name="Comma (0,00) TBD_2005.5 Escape Package Strategy 1.52" xfId="729" xr:uid="{00000000-0005-0000-0000-000009030000}"/>
    <cellStyle name="Comma (0,00) TBD-_C307 MCA PPMR#3 Summary Deck_25.04.07_a" xfId="730" xr:uid="{00000000-0005-0000-0000-00000A030000}"/>
    <cellStyle name="Comma (0,00) TBD_Europe Region" xfId="731" xr:uid="{00000000-0005-0000-0000-00000B030000}"/>
    <cellStyle name="Comma (0,00) TBD-_Europe Region" xfId="732" xr:uid="{00000000-0005-0000-0000-00000C030000}"/>
    <cellStyle name="Comma (0,00) TBD_Page 2f (2)" xfId="733" xr:uid="{00000000-0005-0000-0000-00000D030000}"/>
    <cellStyle name="Comma (0,00) TBD-_Page 2f (2)" xfId="734" xr:uid="{00000000-0005-0000-0000-00000E030000}"/>
    <cellStyle name="Comma (0,00) TBD_Page 2f (2)_C307 MCA PPMR#3 Summary Deck_25.04.07_a" xfId="735" xr:uid="{00000000-0005-0000-0000-00000F030000}"/>
    <cellStyle name="Comma (0,00) TBD-_Page 2f (2)_C307 MCA PPMR#3 Summary Deck_25.04.07_a" xfId="736" xr:uid="{00000000-0005-0000-0000-000010030000}"/>
    <cellStyle name="Comma (0,00) TBD_RevenueRecon_EscapeSep9" xfId="737" xr:uid="{00000000-0005-0000-0000-000011030000}"/>
    <cellStyle name="Comma (0,00) TBD-_YoY" xfId="738" xr:uid="{00000000-0005-0000-0000-000012030000}"/>
    <cellStyle name="Comma (0,00)_2005.5 Escape Package Strategy 1.52" xfId="739" xr:uid="{00000000-0005-0000-0000-000013030000}"/>
    <cellStyle name="Comma (0,000)" xfId="740" xr:uid="{00000000-0005-0000-0000-000014030000}"/>
    <cellStyle name="Comma (0,000) -" xfId="741" xr:uid="{00000000-0005-0000-0000-000015030000}"/>
    <cellStyle name="Comma (0,000) incl." xfId="742" xr:uid="{00000000-0005-0000-0000-000016030000}"/>
    <cellStyle name="Comma (0,000) N/A" xfId="743" xr:uid="{00000000-0005-0000-0000-000017030000}"/>
    <cellStyle name="Comma (0,000) TBD" xfId="744" xr:uid="{00000000-0005-0000-0000-000018030000}"/>
    <cellStyle name="Comma (0,000) TBD-" xfId="745" xr:uid="{00000000-0005-0000-0000-000019030000}"/>
    <cellStyle name="Comma (0,000) TBD_C307 MCA PPMR#3 Summary Deck_25.04.07_a" xfId="746" xr:uid="{00000000-0005-0000-0000-00001A030000}"/>
    <cellStyle name="Comma (0,000) TBD-_C307 MCA PPMR#3 Summary Deck_25.04.07_a" xfId="747" xr:uid="{00000000-0005-0000-0000-00001B030000}"/>
    <cellStyle name="Comma (0,000) TBD_Page 2f (2)" xfId="748" xr:uid="{00000000-0005-0000-0000-00001C030000}"/>
    <cellStyle name="Comma (0,000) TBD-_Page 2f (2)" xfId="749" xr:uid="{00000000-0005-0000-0000-00001D030000}"/>
    <cellStyle name="Comma (0,000) TBD_Page 2f (2)_C307 MCA PPMR#3 Summary Deck_25.04.07_a" xfId="750" xr:uid="{00000000-0005-0000-0000-00001E030000}"/>
    <cellStyle name="Comma (0,000) TBD-_Page 2f (2)_C307 MCA PPMR#3 Summary Deck_25.04.07_a" xfId="751" xr:uid="{00000000-0005-0000-0000-00001F030000}"/>
    <cellStyle name="Comma (0,000) TBD_Tab 1" xfId="752" xr:uid="{00000000-0005-0000-0000-000020030000}"/>
    <cellStyle name="Comma (0,000) TBD-_YoY" xfId="753" xr:uid="{00000000-0005-0000-0000-000021030000}"/>
    <cellStyle name="Comma (0,000)_(4+8) YoY (3)" xfId="754" xr:uid="{00000000-0005-0000-0000-000022030000}"/>
    <cellStyle name="Comma (00)" xfId="755" xr:uid="{00000000-0005-0000-0000-000023030000}"/>
    <cellStyle name="Comma (1)" xfId="756" xr:uid="{00000000-0005-0000-0000-000024030000}"/>
    <cellStyle name="Comma (2)" xfId="757" xr:uid="{00000000-0005-0000-0000-000025030000}"/>
    <cellStyle name="Comma [0] -" xfId="758" xr:uid="{00000000-0005-0000-0000-000026030000}"/>
    <cellStyle name="Comma [0] 2" xfId="759" xr:uid="{00000000-0005-0000-0000-000027030000}"/>
    <cellStyle name="Comma [0] 2 2" xfId="760" xr:uid="{00000000-0005-0000-0000-000028030000}"/>
    <cellStyle name="Comma [0] 2 2 2" xfId="761" xr:uid="{00000000-0005-0000-0000-000029030000}"/>
    <cellStyle name="Comma [0] 2 2 2 2" xfId="762" xr:uid="{00000000-0005-0000-0000-00002A030000}"/>
    <cellStyle name="Comma [0] 2 2 3" xfId="763" xr:uid="{00000000-0005-0000-0000-00002B030000}"/>
    <cellStyle name="Comma [0] 2 3" xfId="764" xr:uid="{00000000-0005-0000-0000-00002C030000}"/>
    <cellStyle name="Comma [0] 3" xfId="765" xr:uid="{00000000-0005-0000-0000-00002D030000}"/>
    <cellStyle name="Comma [0] 3 2" xfId="766" xr:uid="{00000000-0005-0000-0000-00002E030000}"/>
    <cellStyle name="Comma [0] 4" xfId="767" xr:uid="{00000000-0005-0000-0000-00002F030000}"/>
    <cellStyle name="Comma [0] 4 2" xfId="768" xr:uid="{00000000-0005-0000-0000-000030030000}"/>
    <cellStyle name="Comma [0] 4 2 2" xfId="769" xr:uid="{00000000-0005-0000-0000-000031030000}"/>
    <cellStyle name="Comma [0] 4 3" xfId="770" xr:uid="{00000000-0005-0000-0000-000032030000}"/>
    <cellStyle name="Comma [0] 4 4" xfId="771" xr:uid="{00000000-0005-0000-0000-000033030000}"/>
    <cellStyle name="Comma [0] 5" xfId="772" xr:uid="{00000000-0005-0000-0000-000034030000}"/>
    <cellStyle name="Comma [0] 5 2" xfId="773" xr:uid="{00000000-0005-0000-0000-000035030000}"/>
    <cellStyle name="Comma [0] incl." xfId="774" xr:uid="{00000000-0005-0000-0000-000036030000}"/>
    <cellStyle name="Comma [0] N/A" xfId="775" xr:uid="{00000000-0005-0000-0000-000037030000}"/>
    <cellStyle name="Comma [0] TBD" xfId="776" xr:uid="{00000000-0005-0000-0000-000038030000}"/>
    <cellStyle name="Comma [0] TBD-" xfId="777" xr:uid="{00000000-0005-0000-0000-000039030000}"/>
    <cellStyle name="Comma [0] TBD_2005.5 Escape Package Strategy 1.52" xfId="778" xr:uid="{00000000-0005-0000-0000-00003A030000}"/>
    <cellStyle name="Comma [0] TBD-_2005.5 Escape Package Strategy 1.52" xfId="779" xr:uid="{00000000-0005-0000-0000-00003B030000}"/>
    <cellStyle name="Comma [0] TBD_BV226 mkt equation_Aug6" xfId="780" xr:uid="{00000000-0005-0000-0000-00003C030000}"/>
    <cellStyle name="Comma [0] TBD-_BV226 mkt equation_Aug6" xfId="781" xr:uid="{00000000-0005-0000-0000-00003D030000}"/>
    <cellStyle name="Comma [0] TBD_C307 MCA PPMR#3 Summary Deck_25.04.07_a" xfId="782" xr:uid="{00000000-0005-0000-0000-00003E030000}"/>
    <cellStyle name="Comma [0] TBD-_C307 MCA PPMR#3 Summary Deck_25.04.07_a" xfId="783" xr:uid="{00000000-0005-0000-0000-00003F030000}"/>
    <cellStyle name="Comma [0] TBD_Equip Adj Vs Highlander &amp; Explorer" xfId="784" xr:uid="{00000000-0005-0000-0000-000040030000}"/>
    <cellStyle name="Comma [0] TBD-_Equip Adj Vs Highlander &amp; Explorer" xfId="785" xr:uid="{00000000-0005-0000-0000-000041030000}"/>
    <cellStyle name="Comma [0] TBD_Europe Region" xfId="786" xr:uid="{00000000-0005-0000-0000-000042030000}"/>
    <cellStyle name="Comma [0] TBD-_Europe Region" xfId="787" xr:uid="{00000000-0005-0000-0000-000043030000}"/>
    <cellStyle name="Comma [0] TBD_Europe Region_C307 MCA PPMR#3 Summary Deck_25.04.07_a" xfId="788" xr:uid="{00000000-0005-0000-0000-000044030000}"/>
    <cellStyle name="Comma [0] TBD-_Europe Region_C307 MCA PPMR#3 Summary Deck_25.04.07_a" xfId="789" xr:uid="{00000000-0005-0000-0000-000045030000}"/>
    <cellStyle name="Comma [0] TBD_Page 2f (2)" xfId="790" xr:uid="{00000000-0005-0000-0000-000046030000}"/>
    <cellStyle name="Comma [0] TBD-_Page 2f (2)" xfId="791" xr:uid="{00000000-0005-0000-0000-000047030000}"/>
    <cellStyle name="Comma [0] TBD_Page 2f (2)_C307 MCA PPMR#3 Summary Deck_25.04.07_a" xfId="792" xr:uid="{00000000-0005-0000-0000-000048030000}"/>
    <cellStyle name="Comma [0] TBD-_Page 2f (2)_C307 MCA PPMR#3 Summary Deck_25.04.07_a" xfId="793" xr:uid="{00000000-0005-0000-0000-000049030000}"/>
    <cellStyle name="Comma [0] TBD_r&amp;o" xfId="794" xr:uid="{00000000-0005-0000-0000-00004A030000}"/>
    <cellStyle name="Comma [0] TBD-_RevenueRecon_EscapeSep9" xfId="795" xr:uid="{00000000-0005-0000-0000-00004B030000}"/>
    <cellStyle name="Comma [0]_C307_LOCAL_2006-10-09 2 2" xfId="796" xr:uid="{00000000-0005-0000-0000-00004C030000}"/>
    <cellStyle name="Comma [00]" xfId="797" xr:uid="{00000000-0005-0000-0000-00004D030000}"/>
    <cellStyle name="Comma [00] 2" xfId="798" xr:uid="{00000000-0005-0000-0000-00004E030000}"/>
    <cellStyle name="Comma [1]" xfId="799" xr:uid="{00000000-0005-0000-0000-00004F030000}"/>
    <cellStyle name="Comma [2]" xfId="800" xr:uid="{00000000-0005-0000-0000-000050030000}"/>
    <cellStyle name="Comma 2" xfId="801" xr:uid="{00000000-0005-0000-0000-000051030000}"/>
    <cellStyle name="Comma 2 2" xfId="802" xr:uid="{00000000-0005-0000-0000-000052030000}"/>
    <cellStyle name="Comma 2 2 2" xfId="803" xr:uid="{00000000-0005-0000-0000-000053030000}"/>
    <cellStyle name="Comma 2 3" xfId="804" xr:uid="{00000000-0005-0000-0000-000054030000}"/>
    <cellStyle name="Comma 2 3 2" xfId="805" xr:uid="{00000000-0005-0000-0000-000055030000}"/>
    <cellStyle name="Comma 2 4" xfId="806" xr:uid="{00000000-0005-0000-0000-000056030000}"/>
    <cellStyle name="Comma 3" xfId="807" xr:uid="{00000000-0005-0000-0000-000057030000}"/>
    <cellStyle name="Comma 3 2" xfId="808" xr:uid="{00000000-0005-0000-0000-000058030000}"/>
    <cellStyle name="comma zerodec" xfId="809" xr:uid="{00000000-0005-0000-0000-000059030000}"/>
    <cellStyle name="Comma, 0" xfId="810" xr:uid="{00000000-0005-0000-0000-00005A030000}"/>
    <cellStyle name="Comma, 0 2" xfId="811" xr:uid="{00000000-0005-0000-0000-00005B030000}"/>
    <cellStyle name="Comma[2]" xfId="812" xr:uid="{00000000-0005-0000-0000-00005C030000}"/>
    <cellStyle name="Comma[2] 2" xfId="813" xr:uid="{00000000-0005-0000-0000-00005D030000}"/>
    <cellStyle name="Comma0" xfId="814" xr:uid="{00000000-0005-0000-0000-00005E030000}"/>
    <cellStyle name="Comment" xfId="815" xr:uid="{00000000-0005-0000-0000-00005F030000}"/>
    <cellStyle name="Currency $" xfId="816" xr:uid="{00000000-0005-0000-0000-000060030000}"/>
    <cellStyle name="Currency $ 2" xfId="817" xr:uid="{00000000-0005-0000-0000-000061030000}"/>
    <cellStyle name="Currency (0)" xfId="818" xr:uid="{00000000-0005-0000-0000-000062030000}"/>
    <cellStyle name="Currency (0) -" xfId="819" xr:uid="{00000000-0005-0000-0000-000063030000}"/>
    <cellStyle name="Currency (0) incl." xfId="820" xr:uid="{00000000-0005-0000-0000-000064030000}"/>
    <cellStyle name="Currency (0) N/A" xfId="821" xr:uid="{00000000-0005-0000-0000-000065030000}"/>
    <cellStyle name="Currency (0) TBD" xfId="822" xr:uid="{00000000-0005-0000-0000-000066030000}"/>
    <cellStyle name="Currency (0) TBD-" xfId="823" xr:uid="{00000000-0005-0000-0000-000067030000}"/>
    <cellStyle name="Currency (0) TBD_2005.5 Escape Package Strategy 1.52" xfId="824" xr:uid="{00000000-0005-0000-0000-000068030000}"/>
    <cellStyle name="Currency (0) TBD-_2005.5 Escape Package Strategy 1.52" xfId="825" xr:uid="{00000000-0005-0000-0000-000069030000}"/>
    <cellStyle name="Currency (0) TBD_BV226 mkt equation_Aug6" xfId="826" xr:uid="{00000000-0005-0000-0000-00006A030000}"/>
    <cellStyle name="Currency (0) TBD-_BV226 mkt equation_Aug6" xfId="827" xr:uid="{00000000-0005-0000-0000-00006B030000}"/>
    <cellStyle name="Currency (0) TBD_C307 MCA PPMR#3 Summary Deck_25.04.07_a" xfId="828" xr:uid="{00000000-0005-0000-0000-00006C030000}"/>
    <cellStyle name="Currency (0) TBD-_C307 MCA PPMR#3 Summary Deck_25.04.07_a" xfId="829" xr:uid="{00000000-0005-0000-0000-00006D030000}"/>
    <cellStyle name="Currency (0) TBD_Equip Adj Vs Highlander &amp; Explorer" xfId="830" xr:uid="{00000000-0005-0000-0000-00006E030000}"/>
    <cellStyle name="Currency (0) TBD-_Equip Adj Vs Highlander &amp; Explorer" xfId="831" xr:uid="{00000000-0005-0000-0000-00006F030000}"/>
    <cellStyle name="Currency (0) TBD_RevenueRecon_EscapeSep9" xfId="832" xr:uid="{00000000-0005-0000-0000-000070030000}"/>
    <cellStyle name="Currency (0) TBD-_RevenueRecon_EscapeSep9" xfId="833" xr:uid="{00000000-0005-0000-0000-000071030000}"/>
    <cellStyle name="Currency (0) TBD_Tab 1" xfId="834" xr:uid="{00000000-0005-0000-0000-000072030000}"/>
    <cellStyle name="Currency (0) TBD-_YoY" xfId="835" xr:uid="{00000000-0005-0000-0000-000073030000}"/>
    <cellStyle name="Currency (0)_!!!GO" xfId="836" xr:uid="{00000000-0005-0000-0000-000074030000}"/>
    <cellStyle name="Currency (00)" xfId="837" xr:uid="{00000000-0005-0000-0000-000075030000}"/>
    <cellStyle name="Currency (1)" xfId="838" xr:uid="{00000000-0005-0000-0000-000076030000}"/>
    <cellStyle name="Currency (2)" xfId="839" xr:uid="{00000000-0005-0000-0000-000077030000}"/>
    <cellStyle name="Currency [0,0]" xfId="840" xr:uid="{00000000-0005-0000-0000-000078030000}"/>
    <cellStyle name="Currency [0,0] -" xfId="841" xr:uid="{00000000-0005-0000-0000-000079030000}"/>
    <cellStyle name="Currency [0,0] incl." xfId="842" xr:uid="{00000000-0005-0000-0000-00007A030000}"/>
    <cellStyle name="Currency [0,0] N/A" xfId="843" xr:uid="{00000000-0005-0000-0000-00007B030000}"/>
    <cellStyle name="Currency [0,0] TBD" xfId="844" xr:uid="{00000000-0005-0000-0000-00007C030000}"/>
    <cellStyle name="Currency [0,0] TBD-" xfId="845" xr:uid="{00000000-0005-0000-0000-00007D030000}"/>
    <cellStyle name="Currency [0,0] TBD_!!!GO" xfId="846" xr:uid="{00000000-0005-0000-0000-00007E030000}"/>
    <cellStyle name="Currency [0,0] TBD-_!!!GO" xfId="847" xr:uid="{00000000-0005-0000-0000-00007F030000}"/>
    <cellStyle name="Currency [0,0] TBD_1" xfId="848" xr:uid="{00000000-0005-0000-0000-000080030000}"/>
    <cellStyle name="Currency [0,0] TBD-_1" xfId="849" xr:uid="{00000000-0005-0000-0000-000081030000}"/>
    <cellStyle name="Currency [0,0] TBD_2005.5 Escape Package Strategy 1.52" xfId="850" xr:uid="{00000000-0005-0000-0000-000082030000}"/>
    <cellStyle name="Currency [0,0] TBD-_2005.5 Escape Package Strategy 1.52" xfId="851" xr:uid="{00000000-0005-0000-0000-000083030000}"/>
    <cellStyle name="Currency [0,0] TBD_BV226 mkt equation_Aug6" xfId="852" xr:uid="{00000000-0005-0000-0000-000084030000}"/>
    <cellStyle name="Currency [0,0] TBD-_BV226 mkt equation_Aug6" xfId="853" xr:uid="{00000000-0005-0000-0000-000085030000}"/>
    <cellStyle name="Currency [0,0] TBD_C307 MCA PPMR#3 Summary Deck_25.04.07_a" xfId="854" xr:uid="{00000000-0005-0000-0000-000086030000}"/>
    <cellStyle name="Currency [0,0] TBD-_C307 MCA PPMR#3 Summary Deck_25.04.07_a" xfId="855" xr:uid="{00000000-0005-0000-0000-000087030000}"/>
    <cellStyle name="Currency [0,0] TBD_Equip Adj Vs Highlander &amp; Explorer" xfId="856" xr:uid="{00000000-0005-0000-0000-000088030000}"/>
    <cellStyle name="Currency [0,0] TBD-_Equip Adj Vs Highlander &amp; Explorer" xfId="857" xr:uid="{00000000-0005-0000-0000-000089030000}"/>
    <cellStyle name="Currency [0,0] TBD_metrics 98" xfId="858" xr:uid="{00000000-0005-0000-0000-00008A030000}"/>
    <cellStyle name="Currency [0,0] TBD-_metrics 98" xfId="859" xr:uid="{00000000-0005-0000-0000-00008B030000}"/>
    <cellStyle name="Currency [0,0] TBD_RevenueRecon_EscapeSep9" xfId="860" xr:uid="{00000000-0005-0000-0000-00008C030000}"/>
    <cellStyle name="Currency [0,0] TBD-_RevenueRecon_EscapeSep9" xfId="861" xr:uid="{00000000-0005-0000-0000-00008D030000}"/>
    <cellStyle name="Currency [0,0] TBD_Tab 1" xfId="862" xr:uid="{00000000-0005-0000-0000-00008E030000}"/>
    <cellStyle name="Currency [0,0] TBD-_YoY" xfId="863" xr:uid="{00000000-0005-0000-0000-00008F030000}"/>
    <cellStyle name="Currency [0,0]_!!!GO" xfId="864" xr:uid="{00000000-0005-0000-0000-000090030000}"/>
    <cellStyle name="Currency [0,00]" xfId="865" xr:uid="{00000000-0005-0000-0000-000091030000}"/>
    <cellStyle name="Currency [0,00] -" xfId="866" xr:uid="{00000000-0005-0000-0000-000092030000}"/>
    <cellStyle name="Currency [0,00] incl." xfId="867" xr:uid="{00000000-0005-0000-0000-000093030000}"/>
    <cellStyle name="Currency [0,00] N/A" xfId="868" xr:uid="{00000000-0005-0000-0000-000094030000}"/>
    <cellStyle name="Currency [0,00] TBD" xfId="869" xr:uid="{00000000-0005-0000-0000-000095030000}"/>
    <cellStyle name="Currency [0,00] TBD-" xfId="870" xr:uid="{00000000-0005-0000-0000-000096030000}"/>
    <cellStyle name="Currency [0,00] TBD_1f" xfId="871" xr:uid="{00000000-0005-0000-0000-000097030000}"/>
    <cellStyle name="Currency [0,00] TBD-_C307 MCA PPMR#3 Summary Deck_25.04.07_a" xfId="872" xr:uid="{00000000-0005-0000-0000-000098030000}"/>
    <cellStyle name="Currency [0,00] TBD_Key Data (2f)" xfId="873" xr:uid="{00000000-0005-0000-0000-000099030000}"/>
    <cellStyle name="Currency [0,00] TBD-_Page 2f (2)" xfId="874" xr:uid="{00000000-0005-0000-0000-00009A030000}"/>
    <cellStyle name="Currency [0,00] TBD_Tab 1" xfId="875" xr:uid="{00000000-0005-0000-0000-00009B030000}"/>
    <cellStyle name="Currency [0,00] TBD-_YoY" xfId="876" xr:uid="{00000000-0005-0000-0000-00009C030000}"/>
    <cellStyle name="Currency [0,00] TBD_YoY (4)" xfId="877" xr:uid="{00000000-0005-0000-0000-00009D030000}"/>
    <cellStyle name="Currency [0,00] TBD-_YoY_C307 MCA PPMR#3 Summary Deck_25.04.07_a" xfId="878" xr:uid="{00000000-0005-0000-0000-00009E030000}"/>
    <cellStyle name="Currency [0,00]_C307 MCA PPMR#3 Summary Deck_25.04.07_a" xfId="879" xr:uid="{00000000-0005-0000-0000-00009F030000}"/>
    <cellStyle name="Currency [0,000]" xfId="880" xr:uid="{00000000-0005-0000-0000-0000A0030000}"/>
    <cellStyle name="Currency [0,000] -" xfId="881" xr:uid="{00000000-0005-0000-0000-0000A1030000}"/>
    <cellStyle name="Currency [0,000] incl." xfId="882" xr:uid="{00000000-0005-0000-0000-0000A2030000}"/>
    <cellStyle name="Currency [0,000] N/A" xfId="883" xr:uid="{00000000-0005-0000-0000-0000A3030000}"/>
    <cellStyle name="Currency [0,000] TBD" xfId="884" xr:uid="{00000000-0005-0000-0000-0000A4030000}"/>
    <cellStyle name="Currency [0,000] TBD-" xfId="885" xr:uid="{00000000-0005-0000-0000-0000A5030000}"/>
    <cellStyle name="Currency [0,000] TBD_C307 MCA PPMR#3 Summary Deck_25.04.07_a" xfId="886" xr:uid="{00000000-0005-0000-0000-0000A6030000}"/>
    <cellStyle name="Currency [0,000] TBD-_C307 MCA PPMR#3 Summary Deck_25.04.07_a" xfId="887" xr:uid="{00000000-0005-0000-0000-0000A7030000}"/>
    <cellStyle name="Currency [0,000] TBD_Page 2f (2)" xfId="888" xr:uid="{00000000-0005-0000-0000-0000A8030000}"/>
    <cellStyle name="Currency [0,000] TBD-_Page 2f (2)" xfId="889" xr:uid="{00000000-0005-0000-0000-0000A9030000}"/>
    <cellStyle name="Currency [0,000] TBD_Page 2f (2)_C307 MCA PPMR#3 Summary Deck_25.04.07_a" xfId="890" xr:uid="{00000000-0005-0000-0000-0000AA030000}"/>
    <cellStyle name="Currency [0,000] TBD-_Page 2f (2)_C307 MCA PPMR#3 Summary Deck_25.04.07_a" xfId="891" xr:uid="{00000000-0005-0000-0000-0000AB030000}"/>
    <cellStyle name="Currency [0,000] TBD_Tab 1" xfId="892" xr:uid="{00000000-0005-0000-0000-0000AC030000}"/>
    <cellStyle name="Currency [0,000] TBD-_YoY" xfId="893" xr:uid="{00000000-0005-0000-0000-0000AD030000}"/>
    <cellStyle name="Currency [0,000]_C307 MCA PPMR#3 Summary Deck_25.04.07_a" xfId="894" xr:uid="{00000000-0005-0000-0000-0000AE030000}"/>
    <cellStyle name="Currency [00]" xfId="895" xr:uid="{00000000-0005-0000-0000-0000AF030000}"/>
    <cellStyle name="Currency [00] 2" xfId="896" xr:uid="{00000000-0005-0000-0000-0000B0030000}"/>
    <cellStyle name="Currency [1]" xfId="897" xr:uid="{00000000-0005-0000-0000-0000B1030000}"/>
    <cellStyle name="Currency [2]" xfId="898" xr:uid="{00000000-0005-0000-0000-0000B2030000}"/>
    <cellStyle name="Currency[2]" xfId="899" xr:uid="{00000000-0005-0000-0000-0000B3030000}"/>
    <cellStyle name="Currency[2] 2" xfId="900" xr:uid="{00000000-0005-0000-0000-0000B4030000}"/>
    <cellStyle name="Currency0" xfId="901" xr:uid="{00000000-0005-0000-0000-0000B5030000}"/>
    <cellStyle name="Currency1" xfId="902" xr:uid="{00000000-0005-0000-0000-0000B6030000}"/>
    <cellStyle name="custom" xfId="903" xr:uid="{00000000-0005-0000-0000-0000B7030000}"/>
    <cellStyle name="custom 2" xfId="904" xr:uid="{00000000-0005-0000-0000-0000B8030000}"/>
    <cellStyle name="Date" xfId="905" xr:uid="{00000000-0005-0000-0000-0000B9030000}"/>
    <cellStyle name="Date (m/d/y)" xfId="906" xr:uid="{00000000-0005-0000-0000-0000BA030000}"/>
    <cellStyle name="Date 2" xfId="907" xr:uid="{00000000-0005-0000-0000-0000BB030000}"/>
    <cellStyle name="Date 3" xfId="908" xr:uid="{00000000-0005-0000-0000-0000BC030000}"/>
    <cellStyle name="Date Short" xfId="909" xr:uid="{00000000-0005-0000-0000-0000BD030000}"/>
    <cellStyle name="Date_#699" xfId="910" xr:uid="{00000000-0005-0000-0000-0000BE030000}"/>
    <cellStyle name="Decimal (0)" xfId="911" xr:uid="{00000000-0005-0000-0000-0000BF030000}"/>
    <cellStyle name="Decimal (0) 2" xfId="912" xr:uid="{00000000-0005-0000-0000-0000C0030000}"/>
    <cellStyle name="Decimal (1)" xfId="913" xr:uid="{00000000-0005-0000-0000-0000C1030000}"/>
    <cellStyle name="Decimal (1) 2" xfId="914" xr:uid="{00000000-0005-0000-0000-0000C2030000}"/>
    <cellStyle name="Decimal (2)" xfId="915" xr:uid="{00000000-0005-0000-0000-0000C3030000}"/>
    <cellStyle name="Decimal (2) 2" xfId="916" xr:uid="{00000000-0005-0000-0000-0000C4030000}"/>
    <cellStyle name="DELTA" xfId="917" xr:uid="{00000000-0005-0000-0000-0000C5030000}"/>
    <cellStyle name="Dialog / Menu / Toolbar" xfId="918" xr:uid="{00000000-0005-0000-0000-0000C6030000}"/>
    <cellStyle name="dlrs_no_decimal" xfId="919" xr:uid="{00000000-0005-0000-0000-0000C7030000}"/>
    <cellStyle name="Dollar" xfId="920" xr:uid="{00000000-0005-0000-0000-0000C8030000}"/>
    <cellStyle name="Dollar (zero dec)" xfId="921" xr:uid="{00000000-0005-0000-0000-0000C9030000}"/>
    <cellStyle name="Dollar-Actg" xfId="922" xr:uid="{00000000-0005-0000-0000-0000CA030000}"/>
    <cellStyle name="Dollars" xfId="923" xr:uid="{00000000-0005-0000-0000-0000CB030000}"/>
    <cellStyle name="Dollars 2" xfId="924" xr:uid="{00000000-0005-0000-0000-0000CC030000}"/>
    <cellStyle name="Edited_Data" xfId="925" xr:uid="{00000000-0005-0000-0000-0000CD030000}"/>
    <cellStyle name="End of Section" xfId="926" xr:uid="{00000000-0005-0000-0000-0000CE030000}"/>
    <cellStyle name="Enter Currency (0)" xfId="927" xr:uid="{00000000-0005-0000-0000-0000CF030000}"/>
    <cellStyle name="Enter Currency (0) 2" xfId="928" xr:uid="{00000000-0005-0000-0000-0000D0030000}"/>
    <cellStyle name="Enter Currency (2)" xfId="929" xr:uid="{00000000-0005-0000-0000-0000D1030000}"/>
    <cellStyle name="Enter Currency (2) 2" xfId="930" xr:uid="{00000000-0005-0000-0000-0000D2030000}"/>
    <cellStyle name="Enter Units (0)" xfId="931" xr:uid="{00000000-0005-0000-0000-0000D3030000}"/>
    <cellStyle name="Enter Units (0) 2" xfId="932" xr:uid="{00000000-0005-0000-0000-0000D4030000}"/>
    <cellStyle name="Enter Units (1)" xfId="933" xr:uid="{00000000-0005-0000-0000-0000D5030000}"/>
    <cellStyle name="Enter Units (1) 2" xfId="934" xr:uid="{00000000-0005-0000-0000-0000D6030000}"/>
    <cellStyle name="Enter Units (2)" xfId="935" xr:uid="{00000000-0005-0000-0000-0000D7030000}"/>
    <cellStyle name="Enter Units (2) 2" xfId="936" xr:uid="{00000000-0005-0000-0000-0000D8030000}"/>
    <cellStyle name="entry" xfId="937" xr:uid="{00000000-0005-0000-0000-0000D9030000}"/>
    <cellStyle name="ep" xfId="938" xr:uid="{00000000-0005-0000-0000-0000DA030000}"/>
    <cellStyle name="Ertan" xfId="939" xr:uid="{00000000-0005-0000-0000-0000DB030000}"/>
    <cellStyle name="Estimated_Data" xfId="940" xr:uid="{00000000-0005-0000-0000-0000DC030000}"/>
    <cellStyle name="Euro" xfId="941" xr:uid="{00000000-0005-0000-0000-0000DD030000}"/>
    <cellStyle name="Fill" xfId="942" xr:uid="{00000000-0005-0000-0000-0000DE030000}"/>
    <cellStyle name="Fixed" xfId="943" xr:uid="{00000000-0005-0000-0000-0000DF030000}"/>
    <cellStyle name="ƒnƒCƒp[ƒŠƒ“ƒN" xfId="944" xr:uid="{00000000-0005-0000-0000-0000E0030000}"/>
    <cellStyle name="Forecast_Data" xfId="945" xr:uid="{00000000-0005-0000-0000-0000E1030000}"/>
    <cellStyle name="FürSumme" xfId="946" xr:uid="{00000000-0005-0000-0000-0000E2030000}"/>
    <cellStyle name="General" xfId="947" xr:uid="{00000000-0005-0000-0000-0000E3030000}"/>
    <cellStyle name="Grand Total" xfId="948" xr:uid="{00000000-0005-0000-0000-0000E4030000}"/>
    <cellStyle name="Grey" xfId="949" xr:uid="{00000000-0005-0000-0000-0000E5030000}"/>
    <cellStyle name="HEADER" xfId="950" xr:uid="{00000000-0005-0000-0000-0000E6030000}"/>
    <cellStyle name="Header #1" xfId="951" xr:uid="{00000000-0005-0000-0000-0000E7030000}"/>
    <cellStyle name="Header #2" xfId="952" xr:uid="{00000000-0005-0000-0000-0000E8030000}"/>
    <cellStyle name="Header1" xfId="953" xr:uid="{00000000-0005-0000-0000-0000E9030000}"/>
    <cellStyle name="Header2" xfId="954" xr:uid="{00000000-0005-0000-0000-0000EA030000}"/>
    <cellStyle name="HEAD'G - BOLD,FONT14,UNDERLINED" xfId="955" xr:uid="{00000000-0005-0000-0000-0000EB030000}"/>
    <cellStyle name="HEADING1" xfId="956" xr:uid="{00000000-0005-0000-0000-0000EC030000}"/>
    <cellStyle name="HEADING2" xfId="957" xr:uid="{00000000-0005-0000-0000-0000ED030000}"/>
    <cellStyle name="hidden" xfId="958" xr:uid="{00000000-0005-0000-0000-0000EE030000}"/>
    <cellStyle name="Hiperligação" xfId="959" xr:uid="{00000000-0005-0000-0000-0000EF030000}"/>
    <cellStyle name="Hiperligação visitada" xfId="960" xr:uid="{00000000-0005-0000-0000-0000F0030000}"/>
    <cellStyle name="Hyperlink 2" xfId="961" xr:uid="{00000000-0005-0000-0000-0000F1030000}"/>
    <cellStyle name="i" xfId="962" xr:uid="{00000000-0005-0000-0000-0000F2030000}"/>
    <cellStyle name="i_C307MCA Average Cost_Detail Post PA_PPMR#3" xfId="963" xr:uid="{00000000-0005-0000-0000-0000F3030000}"/>
    <cellStyle name="_x0017_ï²_x0013_ïD_x0018_ïî_x0016_ï15ï_x000f__x0016_ïHP LaserJet 5Si/5Si MX PS" xfId="964" xr:uid="{00000000-0005-0000-0000-0000F4030000}"/>
    <cellStyle name="Input [yellow]" xfId="965" xr:uid="{00000000-0005-0000-0000-0000F5030000}"/>
    <cellStyle name="Item_Current" xfId="966" xr:uid="{00000000-0005-0000-0000-0000F6030000}"/>
    <cellStyle name="Komma [0]_Map1" xfId="967" xr:uid="{00000000-0005-0000-0000-0000F7030000}"/>
    <cellStyle name="Komma_Map1" xfId="968" xr:uid="{00000000-0005-0000-0000-0000F8030000}"/>
    <cellStyle name="Link Currency (0)" xfId="969" xr:uid="{00000000-0005-0000-0000-0000F9030000}"/>
    <cellStyle name="Link Currency (0) 2" xfId="970" xr:uid="{00000000-0005-0000-0000-0000FA030000}"/>
    <cellStyle name="Link Currency (2)" xfId="971" xr:uid="{00000000-0005-0000-0000-0000FB030000}"/>
    <cellStyle name="Link Currency (2) 2" xfId="972" xr:uid="{00000000-0005-0000-0000-0000FC030000}"/>
    <cellStyle name="Link Units (0)" xfId="973" xr:uid="{00000000-0005-0000-0000-0000FD030000}"/>
    <cellStyle name="Link Units (0) 2" xfId="974" xr:uid="{00000000-0005-0000-0000-0000FE030000}"/>
    <cellStyle name="Link Units (1)" xfId="975" xr:uid="{00000000-0005-0000-0000-0000FF030000}"/>
    <cellStyle name="Link Units (1) 2" xfId="976" xr:uid="{00000000-0005-0000-0000-000000040000}"/>
    <cellStyle name="Link Units (2)" xfId="977" xr:uid="{00000000-0005-0000-0000-000001040000}"/>
    <cellStyle name="Link Units (2) 2" xfId="978" xr:uid="{00000000-0005-0000-0000-000002040000}"/>
    <cellStyle name="Macro Header" xfId="979" xr:uid="{00000000-0005-0000-0000-000003040000}"/>
    <cellStyle name="Macro Routine" xfId="980" xr:uid="{00000000-0005-0000-0000-000004040000}"/>
    <cellStyle name="mart Two-Step Locking" xfId="981" xr:uid="{00000000-0005-0000-0000-000005040000}"/>
    <cellStyle name="Master Formulas" xfId="982" xr:uid="{00000000-0005-0000-0000-000006040000}"/>
    <cellStyle name="Migliaia (0)_COSTI_OPT_452_B_200" xfId="983" xr:uid="{00000000-0005-0000-0000-000007040000}"/>
    <cellStyle name="Millares [0]_!!!GO" xfId="984" xr:uid="{00000000-0005-0000-0000-000008040000}"/>
    <cellStyle name="Millares_!!!GO" xfId="985" xr:uid="{00000000-0005-0000-0000-000009040000}"/>
    <cellStyle name="Milliers [0]_!!!GO" xfId="986" xr:uid="{00000000-0005-0000-0000-00000A040000}"/>
    <cellStyle name="Milliers_!!!GO" xfId="987" xr:uid="{00000000-0005-0000-0000-00000B040000}"/>
    <cellStyle name="Model" xfId="988" xr:uid="{00000000-0005-0000-0000-00000C040000}"/>
    <cellStyle name="Moeda [0]_aola" xfId="989" xr:uid="{00000000-0005-0000-0000-00000D040000}"/>
    <cellStyle name="Moeda_aola" xfId="990" xr:uid="{00000000-0005-0000-0000-00000E040000}"/>
    <cellStyle name="Mon?aire [0]_!!!GO" xfId="991" xr:uid="{00000000-0005-0000-0000-00000F040000}"/>
    <cellStyle name="Mon?aire_!!!GO" xfId="992" xr:uid="{00000000-0005-0000-0000-000010040000}"/>
    <cellStyle name="Moneda [0]_!!!GO" xfId="993" xr:uid="{00000000-0005-0000-0000-000011040000}"/>
    <cellStyle name="Moneda_!!!GO" xfId="994" xr:uid="{00000000-0005-0000-0000-000012040000}"/>
    <cellStyle name="Monetaire [0]_!!!GO" xfId="995" xr:uid="{00000000-0005-0000-0000-000013040000}"/>
    <cellStyle name="Monétaire [0]_!!!GO" xfId="996" xr:uid="{00000000-0005-0000-0000-000014040000}"/>
    <cellStyle name="Monetaire [0]_!!!GO 10" xfId="997" xr:uid="{00000000-0005-0000-0000-000015040000}"/>
    <cellStyle name="Monétaire [0]_EDYAN" xfId="998" xr:uid="{00000000-0005-0000-0000-000016040000}"/>
    <cellStyle name="Monetaire [0]_EDYAN_C307 MCA PPMR#3 Summary Deck_25.04.07_a" xfId="999" xr:uid="{00000000-0005-0000-0000-000017040000}"/>
    <cellStyle name="Monétaire [0]_EDYAN_C307 MCA PPMR#3 Summary Deck_25.04.07_a" xfId="1000" xr:uid="{00000000-0005-0000-0000-000018040000}"/>
    <cellStyle name="Monétaire_!!!GO" xfId="1001" xr:uid="{00000000-0005-0000-0000-000019040000}"/>
    <cellStyle name="Monetaire_CTC" xfId="1002" xr:uid="{00000000-0005-0000-0000-00001A040000}"/>
    <cellStyle name="Monétaire_EDYAN" xfId="1003" xr:uid="{00000000-0005-0000-0000-00001B040000}"/>
    <cellStyle name="Mon騁aire [0]_!!!GO" xfId="1004" xr:uid="{00000000-0005-0000-0000-00001C040000}"/>
    <cellStyle name="Mon騁aire_!!!GO" xfId="1005" xr:uid="{00000000-0005-0000-0000-00001D040000}"/>
    <cellStyle name="New Times Roman" xfId="1006" xr:uid="{00000000-0005-0000-0000-00001E040000}"/>
    <cellStyle name="no dec" xfId="1007" xr:uid="{00000000-0005-0000-0000-00001F040000}"/>
    <cellStyle name="Normal - Style1" xfId="1008" xr:uid="{00000000-0005-0000-0000-000020040000}"/>
    <cellStyle name="Normal - Style1 2" xfId="1009" xr:uid="{00000000-0005-0000-0000-000021040000}"/>
    <cellStyle name="Normal 10" xfId="1010" xr:uid="{00000000-0005-0000-0000-000022040000}"/>
    <cellStyle name="Normal 10 2" xfId="1011" xr:uid="{00000000-0005-0000-0000-000023040000}"/>
    <cellStyle name="Normal 10 2 2" xfId="1012" xr:uid="{00000000-0005-0000-0000-000024040000}"/>
    <cellStyle name="Normal 10 3" xfId="1013" xr:uid="{00000000-0005-0000-0000-000025040000}"/>
    <cellStyle name="Normal 10 3 2" xfId="1014" xr:uid="{00000000-0005-0000-0000-000026040000}"/>
    <cellStyle name="Normal 10 3 2 2" xfId="1015" xr:uid="{00000000-0005-0000-0000-000027040000}"/>
    <cellStyle name="Normal 10 3 2 2 2" xfId="1016" xr:uid="{00000000-0005-0000-0000-000028040000}"/>
    <cellStyle name="Normal 10 3 2 3" xfId="1017" xr:uid="{00000000-0005-0000-0000-000029040000}"/>
    <cellStyle name="Normal 10 3 3" xfId="1018" xr:uid="{00000000-0005-0000-0000-00002A040000}"/>
    <cellStyle name="Normal 10 4" xfId="1019" xr:uid="{00000000-0005-0000-0000-00002B040000}"/>
    <cellStyle name="Normal 10 4 2" xfId="1020" xr:uid="{00000000-0005-0000-0000-00002C040000}"/>
    <cellStyle name="Normal 10 4 2 2" xfId="1021" xr:uid="{00000000-0005-0000-0000-00002D040000}"/>
    <cellStyle name="Normal 10 4 3" xfId="1022" xr:uid="{00000000-0005-0000-0000-00002E040000}"/>
    <cellStyle name="Normal 10 5" xfId="1023" xr:uid="{00000000-0005-0000-0000-00002F040000}"/>
    <cellStyle name="Normal 10 5 2" xfId="1024" xr:uid="{00000000-0005-0000-0000-000030040000}"/>
    <cellStyle name="Normal 10 5 2 2" xfId="1025" xr:uid="{00000000-0005-0000-0000-000031040000}"/>
    <cellStyle name="Normal 10 5 3" xfId="1026" xr:uid="{00000000-0005-0000-0000-000032040000}"/>
    <cellStyle name="Normal 10 6" xfId="1027" xr:uid="{00000000-0005-0000-0000-000033040000}"/>
    <cellStyle name="Normal 10 7" xfId="1028" xr:uid="{00000000-0005-0000-0000-000034040000}"/>
    <cellStyle name="Normal 10 8" xfId="1029" xr:uid="{00000000-0005-0000-0000-000035040000}"/>
    <cellStyle name="Normal 11" xfId="1030" xr:uid="{00000000-0005-0000-0000-000036040000}"/>
    <cellStyle name="Normal 11 2" xfId="1031" xr:uid="{00000000-0005-0000-0000-000037040000}"/>
    <cellStyle name="Normal 12" xfId="1032" xr:uid="{00000000-0005-0000-0000-000038040000}"/>
    <cellStyle name="Normal 12 2" xfId="1033" xr:uid="{00000000-0005-0000-0000-000039040000}"/>
    <cellStyle name="Normal 12 2 2" xfId="1034" xr:uid="{00000000-0005-0000-0000-00003A040000}"/>
    <cellStyle name="Normal 12 2 2 2" xfId="1035" xr:uid="{00000000-0005-0000-0000-00003B040000}"/>
    <cellStyle name="Normal 12 2 2 2 2" xfId="1036" xr:uid="{00000000-0005-0000-0000-00003C040000}"/>
    <cellStyle name="Normal 12 2 2 3" xfId="1037" xr:uid="{00000000-0005-0000-0000-00003D040000}"/>
    <cellStyle name="Normal 12 2 3" xfId="1038" xr:uid="{00000000-0005-0000-0000-00003E040000}"/>
    <cellStyle name="Normal 12 3" xfId="1039" xr:uid="{00000000-0005-0000-0000-00003F040000}"/>
    <cellStyle name="Normal 12 3 2" xfId="1040" xr:uid="{00000000-0005-0000-0000-000040040000}"/>
    <cellStyle name="Normal 12 3 2 2" xfId="1041" xr:uid="{00000000-0005-0000-0000-000041040000}"/>
    <cellStyle name="Normal 12 3 2 2 2" xfId="1042" xr:uid="{00000000-0005-0000-0000-000042040000}"/>
    <cellStyle name="Normal 12 3 2 3" xfId="1043" xr:uid="{00000000-0005-0000-0000-000043040000}"/>
    <cellStyle name="Normal 12 3 3" xfId="1044" xr:uid="{00000000-0005-0000-0000-000044040000}"/>
    <cellStyle name="Normal 12 3 3 2" xfId="1045" xr:uid="{00000000-0005-0000-0000-000045040000}"/>
    <cellStyle name="Normal 12 3 4" xfId="1046" xr:uid="{00000000-0005-0000-0000-000046040000}"/>
    <cellStyle name="Normal 12 4" xfId="1047" xr:uid="{00000000-0005-0000-0000-000047040000}"/>
    <cellStyle name="Normal 12 4 2" xfId="1048" xr:uid="{00000000-0005-0000-0000-000048040000}"/>
    <cellStyle name="Normal 12 4 2 2" xfId="1049" xr:uid="{00000000-0005-0000-0000-000049040000}"/>
    <cellStyle name="Normal 12 4 2 2 2" xfId="1050" xr:uid="{00000000-0005-0000-0000-00004A040000}"/>
    <cellStyle name="Normal 12 4 2 3" xfId="1051" xr:uid="{00000000-0005-0000-0000-00004B040000}"/>
    <cellStyle name="Normal 12 4 2 4" xfId="1052" xr:uid="{00000000-0005-0000-0000-00004C040000}"/>
    <cellStyle name="Normal 12 4 3" xfId="1053" xr:uid="{00000000-0005-0000-0000-00004D040000}"/>
    <cellStyle name="Normal 12 5" xfId="1054" xr:uid="{00000000-0005-0000-0000-00004E040000}"/>
    <cellStyle name="Normal 12 5 2" xfId="1055" xr:uid="{00000000-0005-0000-0000-00004F040000}"/>
    <cellStyle name="Normal 12 6" xfId="1056" xr:uid="{00000000-0005-0000-0000-000050040000}"/>
    <cellStyle name="Normal 12 7" xfId="1057" xr:uid="{00000000-0005-0000-0000-000051040000}"/>
    <cellStyle name="Normal 12 8" xfId="1058" xr:uid="{00000000-0005-0000-0000-000052040000}"/>
    <cellStyle name="Normal 13" xfId="1059" xr:uid="{00000000-0005-0000-0000-000053040000}"/>
    <cellStyle name="Normal 13 2" xfId="1060" xr:uid="{00000000-0005-0000-0000-000054040000}"/>
    <cellStyle name="Normal 13 2 2" xfId="1061" xr:uid="{00000000-0005-0000-0000-000055040000}"/>
    <cellStyle name="Normal 13 2 2 2" xfId="1062" xr:uid="{00000000-0005-0000-0000-000056040000}"/>
    <cellStyle name="Normal 13 2 3" xfId="1063" xr:uid="{00000000-0005-0000-0000-000057040000}"/>
    <cellStyle name="Normal 13 2 3 2" xfId="1064" xr:uid="{00000000-0005-0000-0000-000058040000}"/>
    <cellStyle name="Normal 13 2 4" xfId="1065" xr:uid="{00000000-0005-0000-0000-000059040000}"/>
    <cellStyle name="Normal 13 2 5" xfId="1066" xr:uid="{00000000-0005-0000-0000-00005A040000}"/>
    <cellStyle name="Normal 13 3" xfId="1067" xr:uid="{00000000-0005-0000-0000-00005B040000}"/>
    <cellStyle name="Normal 14" xfId="1068" xr:uid="{00000000-0005-0000-0000-00005C040000}"/>
    <cellStyle name="Normal 14 2" xfId="1069" xr:uid="{00000000-0005-0000-0000-00005D040000}"/>
    <cellStyle name="Normal 15" xfId="1070" xr:uid="{00000000-0005-0000-0000-00005E040000}"/>
    <cellStyle name="Normal 2" xfId="1071" xr:uid="{00000000-0005-0000-0000-00005F040000}"/>
    <cellStyle name="Normal 2 2" xfId="1072" xr:uid="{00000000-0005-0000-0000-000060040000}"/>
    <cellStyle name="Normal 2 3" xfId="1073" xr:uid="{00000000-0005-0000-0000-000061040000}"/>
    <cellStyle name="Normal 3" xfId="1074" xr:uid="{00000000-0005-0000-0000-000062040000}"/>
    <cellStyle name="Normal 3 2" xfId="1075" xr:uid="{00000000-0005-0000-0000-000063040000}"/>
    <cellStyle name="Normal 3 2 2" xfId="1076" xr:uid="{00000000-0005-0000-0000-000064040000}"/>
    <cellStyle name="Normal 3 2 2 2" xfId="1077" xr:uid="{00000000-0005-0000-0000-000065040000}"/>
    <cellStyle name="Normal 3 2 2 2 2" xfId="1078" xr:uid="{00000000-0005-0000-0000-000066040000}"/>
    <cellStyle name="Normal 3 2 2 3" xfId="1079" xr:uid="{00000000-0005-0000-0000-000067040000}"/>
    <cellStyle name="Normal 3 2 3" xfId="1080" xr:uid="{00000000-0005-0000-0000-000068040000}"/>
    <cellStyle name="Normal 3 2 3 2" xfId="1081" xr:uid="{00000000-0005-0000-0000-000069040000}"/>
    <cellStyle name="Normal 3 2 4" xfId="1082" xr:uid="{00000000-0005-0000-0000-00006A040000}"/>
    <cellStyle name="Normal 3 2 5" xfId="1083" xr:uid="{00000000-0005-0000-0000-00006B040000}"/>
    <cellStyle name="Normal 3 3" xfId="1084" xr:uid="{00000000-0005-0000-0000-00006C040000}"/>
    <cellStyle name="Normal 3 4" xfId="1085" xr:uid="{00000000-0005-0000-0000-00006D040000}"/>
    <cellStyle name="Normal 4" xfId="1086" xr:uid="{00000000-0005-0000-0000-00006E040000}"/>
    <cellStyle name="Normal 4 2" xfId="1087" xr:uid="{00000000-0005-0000-0000-00006F040000}"/>
    <cellStyle name="Normal 4 3" xfId="1088" xr:uid="{00000000-0005-0000-0000-000070040000}"/>
    <cellStyle name="Normal 5" xfId="1089" xr:uid="{00000000-0005-0000-0000-000071040000}"/>
    <cellStyle name="Normal 5 2" xfId="1090" xr:uid="{00000000-0005-0000-0000-000072040000}"/>
    <cellStyle name="Normal 6" xfId="1091" xr:uid="{00000000-0005-0000-0000-000073040000}"/>
    <cellStyle name="Normal 6 2" xfId="1092" xr:uid="{00000000-0005-0000-0000-000074040000}"/>
    <cellStyle name="Normal 6 3" xfId="1093" xr:uid="{00000000-0005-0000-0000-000075040000}"/>
    <cellStyle name="Normal 7" xfId="1094" xr:uid="{00000000-0005-0000-0000-000076040000}"/>
    <cellStyle name="Normal 7 2" xfId="1095" xr:uid="{00000000-0005-0000-0000-000077040000}"/>
    <cellStyle name="Normal 8" xfId="1096" xr:uid="{00000000-0005-0000-0000-000078040000}"/>
    <cellStyle name="Normal 8 2" xfId="1097" xr:uid="{00000000-0005-0000-0000-000079040000}"/>
    <cellStyle name="Normal 9" xfId="1098" xr:uid="{00000000-0005-0000-0000-00007A040000}"/>
    <cellStyle name="Normal 9 2" xfId="1099" xr:uid="{00000000-0005-0000-0000-00007B040000}"/>
    <cellStyle name="Normal c" xfId="1100" xr:uid="{00000000-0005-0000-0000-00007C040000}"/>
    <cellStyle name="Normal Summary" xfId="1101" xr:uid="{00000000-0005-0000-0000-00007D040000}"/>
    <cellStyle name="Normal w/lines" xfId="1102" xr:uid="{00000000-0005-0000-0000-00007E040000}"/>
    <cellStyle name="Normal_2010-01-01_Focus_10.0MY_CVP_04 Global PL_August_2011 for market" xfId="1103" xr:uid="{00000000-0005-0000-0000-00007F040000}"/>
    <cellStyle name="Normal_C307_LOCAL_2006-10-09_04 Global PL_August_2011 for market" xfId="1104" xr:uid="{00000000-0005-0000-0000-000080040000}"/>
    <cellStyle name="Normal_CD-cars 2008.5MY_Price-list_2008-03-03" xfId="1105" xr:uid="{00000000-0005-0000-0000-000081040000}"/>
    <cellStyle name="Normal_Kuga_Price-list_VISTA corrections" xfId="1106" xr:uid="{00000000-0005-0000-0000-000082040000}"/>
    <cellStyle name="Normal_Price-list_InterCompany_Volvo101006_04 Global PL_August_2011 for market" xfId="1107" xr:uid="{00000000-0005-0000-0000-000083040000}"/>
    <cellStyle name="Normal_Transit price list 2004.75MY_04 Global PL_August_2011 for market" xfId="1108" xr:uid="{00000000-0005-0000-0000-000084040000}"/>
    <cellStyle name="Normal1" xfId="1109" xr:uid="{00000000-0005-0000-0000-000085040000}"/>
    <cellStyle name="Normal1 2" xfId="1110" xr:uid="{00000000-0005-0000-0000-000086040000}"/>
    <cellStyle name="Normale_C class data" xfId="1111" xr:uid="{00000000-0005-0000-0000-000087040000}"/>
    <cellStyle name="Number" xfId="1112" xr:uid="{00000000-0005-0000-0000-000088040000}"/>
    <cellStyle name="Number0" xfId="1113" xr:uid="{00000000-0005-0000-0000-000089040000}"/>
    <cellStyle name="Number1" xfId="1114" xr:uid="{00000000-0005-0000-0000-00008A040000}"/>
    <cellStyle name="Number2" xfId="1115" xr:uid="{00000000-0005-0000-0000-00008B040000}"/>
    <cellStyle name="Number3" xfId="1116" xr:uid="{00000000-0005-0000-0000-00008C040000}"/>
    <cellStyle name="Number-Actg" xfId="1117" xr:uid="{00000000-0005-0000-0000-00008D040000}"/>
    <cellStyle name="Œ…‹æØ‚è [0.00]_!!!GO" xfId="1118" xr:uid="{00000000-0005-0000-0000-00008E040000}"/>
    <cellStyle name="Œ…‹æØ‚è_!!!GO" xfId="1119" xr:uid="{00000000-0005-0000-0000-00008F040000}"/>
    <cellStyle name="one" xfId="1120" xr:uid="{00000000-0005-0000-0000-000090040000}"/>
    <cellStyle name="ÒP" xfId="1121" xr:uid="{00000000-0005-0000-0000-000091040000}"/>
    <cellStyle name="Option_Added_Cont_Desc" xfId="1122" xr:uid="{00000000-0005-0000-0000-000092040000}"/>
    <cellStyle name="Pct w/ Pts" xfId="1123" xr:uid="{00000000-0005-0000-0000-000093040000}"/>
    <cellStyle name="Pct w/o Pts" xfId="1124" xr:uid="{00000000-0005-0000-0000-000094040000}"/>
    <cellStyle name="per.style" xfId="1125" xr:uid="{00000000-0005-0000-0000-000095040000}"/>
    <cellStyle name="per.style 2" xfId="1126" xr:uid="{00000000-0005-0000-0000-000096040000}"/>
    <cellStyle name="Percent (0)" xfId="1127" xr:uid="{00000000-0005-0000-0000-000097040000}"/>
    <cellStyle name="Percent (0,0)" xfId="1128" xr:uid="{00000000-0005-0000-0000-000098040000}"/>
    <cellStyle name="Percent (0,0) N/A" xfId="1129" xr:uid="{00000000-0005-0000-0000-000099040000}"/>
    <cellStyle name="Percent (0,0) TBD" xfId="1130" xr:uid="{00000000-0005-0000-0000-00009A040000}"/>
    <cellStyle name="Percent (0,0)_2005.5 Escape Package Strategy 1.52" xfId="1131" xr:uid="{00000000-0005-0000-0000-00009B040000}"/>
    <cellStyle name="Percent (0.0)" xfId="1132" xr:uid="{00000000-0005-0000-0000-00009C040000}"/>
    <cellStyle name="Percent [0]" xfId="1133" xr:uid="{00000000-0005-0000-0000-00009D040000}"/>
    <cellStyle name="Percent [0] 2" xfId="1134" xr:uid="{00000000-0005-0000-0000-00009E040000}"/>
    <cellStyle name="Percent [00]" xfId="1135" xr:uid="{00000000-0005-0000-0000-00009F040000}"/>
    <cellStyle name="Percent [00] 2" xfId="1136" xr:uid="{00000000-0005-0000-0000-0000A0040000}"/>
    <cellStyle name="Percent [2]" xfId="1137" xr:uid="{00000000-0005-0000-0000-0000A1040000}"/>
    <cellStyle name="Percent [2] 2" xfId="1138" xr:uid="{00000000-0005-0000-0000-0000A2040000}"/>
    <cellStyle name="Percent 2" xfId="1139" xr:uid="{00000000-0005-0000-0000-0000A3040000}"/>
    <cellStyle name="Percent 2 10" xfId="1140" xr:uid="{00000000-0005-0000-0000-0000A4040000}"/>
    <cellStyle name="Percent 2 2" xfId="1141" xr:uid="{00000000-0005-0000-0000-0000A5040000}"/>
    <cellStyle name="Percent 2 2 2" xfId="1142" xr:uid="{00000000-0005-0000-0000-0000A6040000}"/>
    <cellStyle name="Percent 2 3" xfId="1143" xr:uid="{00000000-0005-0000-0000-0000A7040000}"/>
    <cellStyle name="Percent 2 3 2" xfId="1144" xr:uid="{00000000-0005-0000-0000-0000A8040000}"/>
    <cellStyle name="Percent 2 3 2 2" xfId="1145" xr:uid="{00000000-0005-0000-0000-0000A9040000}"/>
    <cellStyle name="Percent 2 3 2 2 2" xfId="1146" xr:uid="{00000000-0005-0000-0000-0000AA040000}"/>
    <cellStyle name="Percent 2 3 2 3" xfId="1147" xr:uid="{00000000-0005-0000-0000-0000AB040000}"/>
    <cellStyle name="Percent 2 3 3" xfId="1148" xr:uid="{00000000-0005-0000-0000-0000AC040000}"/>
    <cellStyle name="Percent 2 4" xfId="1149" xr:uid="{00000000-0005-0000-0000-0000AD040000}"/>
    <cellStyle name="Percent 2 4 2" xfId="1150" xr:uid="{00000000-0005-0000-0000-0000AE040000}"/>
    <cellStyle name="Percent 2 5" xfId="1151" xr:uid="{00000000-0005-0000-0000-0000AF040000}"/>
    <cellStyle name="Percent 2 5 2" xfId="1152" xr:uid="{00000000-0005-0000-0000-0000B0040000}"/>
    <cellStyle name="Percent 2 5 2 2" xfId="1153" xr:uid="{00000000-0005-0000-0000-0000B1040000}"/>
    <cellStyle name="Percent 2 5 3" xfId="1154" xr:uid="{00000000-0005-0000-0000-0000B2040000}"/>
    <cellStyle name="Percent 2 6" xfId="1155" xr:uid="{00000000-0005-0000-0000-0000B3040000}"/>
    <cellStyle name="Percent 2 6 2" xfId="1156" xr:uid="{00000000-0005-0000-0000-0000B4040000}"/>
    <cellStyle name="Percent 2 7" xfId="1157" xr:uid="{00000000-0005-0000-0000-0000B5040000}"/>
    <cellStyle name="Percent 2 7 2" xfId="1158" xr:uid="{00000000-0005-0000-0000-0000B6040000}"/>
    <cellStyle name="Percent 2 8" xfId="1159" xr:uid="{00000000-0005-0000-0000-0000B7040000}"/>
    <cellStyle name="Percent 2 8 2" xfId="1160" xr:uid="{00000000-0005-0000-0000-0000B8040000}"/>
    <cellStyle name="Percent 2 9" xfId="1161" xr:uid="{00000000-0005-0000-0000-0000B9040000}"/>
    <cellStyle name="Percent 3" xfId="1162" xr:uid="{00000000-0005-0000-0000-0000BA040000}"/>
    <cellStyle name="Percent 3 2" xfId="1163" xr:uid="{00000000-0005-0000-0000-0000BB040000}"/>
    <cellStyle name="Percent 4" xfId="1164" xr:uid="{00000000-0005-0000-0000-0000BC040000}"/>
    <cellStyle name="Percent 4 2" xfId="1165" xr:uid="{00000000-0005-0000-0000-0000BD040000}"/>
    <cellStyle name="Percent 5" xfId="1166" xr:uid="{00000000-0005-0000-0000-0000BE040000}"/>
    <cellStyle name="Percent 5 2" xfId="1167" xr:uid="{00000000-0005-0000-0000-0000BF040000}"/>
    <cellStyle name="Percent 6" xfId="1168" xr:uid="{00000000-0005-0000-0000-0000C0040000}"/>
    <cellStyle name="Percent 6 2" xfId="1169" xr:uid="{00000000-0005-0000-0000-0000C1040000}"/>
    <cellStyle name="Percent 7" xfId="1170" xr:uid="{00000000-0005-0000-0000-0000C2040000}"/>
    <cellStyle name="Percent 7 2" xfId="1171" xr:uid="{00000000-0005-0000-0000-0000C3040000}"/>
    <cellStyle name="Percent 7 2 2" xfId="1172" xr:uid="{00000000-0005-0000-0000-0000C4040000}"/>
    <cellStyle name="Percent 7 2 2 2" xfId="1173" xr:uid="{00000000-0005-0000-0000-0000C5040000}"/>
    <cellStyle name="Percent 7 2 2 2 2" xfId="1174" xr:uid="{00000000-0005-0000-0000-0000C6040000}"/>
    <cellStyle name="Percent 7 2 2 3" xfId="1175" xr:uid="{00000000-0005-0000-0000-0000C7040000}"/>
    <cellStyle name="Percent 7 2 3" xfId="1176" xr:uid="{00000000-0005-0000-0000-0000C8040000}"/>
    <cellStyle name="Percent 7 3" xfId="1177" xr:uid="{00000000-0005-0000-0000-0000C9040000}"/>
    <cellStyle name="Percent 7 3 2" xfId="1178" xr:uid="{00000000-0005-0000-0000-0000CA040000}"/>
    <cellStyle name="Percent 7 3 2 2" xfId="1179" xr:uid="{00000000-0005-0000-0000-0000CB040000}"/>
    <cellStyle name="Percent 7 3 2 2 2" xfId="1180" xr:uid="{00000000-0005-0000-0000-0000CC040000}"/>
    <cellStyle name="Percent 7 3 2 3" xfId="1181" xr:uid="{00000000-0005-0000-0000-0000CD040000}"/>
    <cellStyle name="Percent 7 3 3" xfId="1182" xr:uid="{00000000-0005-0000-0000-0000CE040000}"/>
    <cellStyle name="Percent 7 3 3 2" xfId="1183" xr:uid="{00000000-0005-0000-0000-0000CF040000}"/>
    <cellStyle name="Percent 7 3 4" xfId="1184" xr:uid="{00000000-0005-0000-0000-0000D0040000}"/>
    <cellStyle name="Percent 7 4" xfId="1185" xr:uid="{00000000-0005-0000-0000-0000D1040000}"/>
    <cellStyle name="Percent 7 4 2" xfId="1186" xr:uid="{00000000-0005-0000-0000-0000D2040000}"/>
    <cellStyle name="Percent 7 5" xfId="1187" xr:uid="{00000000-0005-0000-0000-0000D3040000}"/>
    <cellStyle name="Percent 7 6" xfId="1188" xr:uid="{00000000-0005-0000-0000-0000D4040000}"/>
    <cellStyle name="Percent 8" xfId="1189" xr:uid="{00000000-0005-0000-0000-0000D5040000}"/>
    <cellStyle name="Percent 8 2" xfId="1190" xr:uid="{00000000-0005-0000-0000-0000D6040000}"/>
    <cellStyle name="Percent 8 2 2" xfId="1191" xr:uid="{00000000-0005-0000-0000-0000D7040000}"/>
    <cellStyle name="Percent 8 3" xfId="1192" xr:uid="{00000000-0005-0000-0000-0000D8040000}"/>
    <cellStyle name="Percent w/o%" xfId="1193" xr:uid="{00000000-0005-0000-0000-0000D9040000}"/>
    <cellStyle name="Percent%" xfId="1194" xr:uid="{00000000-0005-0000-0000-0000DA040000}"/>
    <cellStyle name="Percent[0]" xfId="1195" xr:uid="{00000000-0005-0000-0000-0000DB040000}"/>
    <cellStyle name="Percent[0] 2" xfId="1196" xr:uid="{00000000-0005-0000-0000-0000DC040000}"/>
    <cellStyle name="Percent[2]" xfId="1197" xr:uid="{00000000-0005-0000-0000-0000DD040000}"/>
    <cellStyle name="Percent[2] 2" xfId="1198" xr:uid="{00000000-0005-0000-0000-0000DE040000}"/>
    <cellStyle name="PERCENTAGE" xfId="1199" xr:uid="{00000000-0005-0000-0000-0000DF040000}"/>
    <cellStyle name="PIDs" xfId="1200" xr:uid="{00000000-0005-0000-0000-0000E0040000}"/>
    <cellStyle name="planilhas" xfId="1201" xr:uid="{00000000-0005-0000-0000-0000E1040000}"/>
    <cellStyle name="Pounds" xfId="1202" xr:uid="{00000000-0005-0000-0000-0000E2040000}"/>
    <cellStyle name="Pounds 2" xfId="1203" xr:uid="{00000000-0005-0000-0000-0000E3040000}"/>
    <cellStyle name="Preliminary_Data" xfId="1204" xr:uid="{00000000-0005-0000-0000-0000E4040000}"/>
    <cellStyle name="PrePop Currency (0)" xfId="1205" xr:uid="{00000000-0005-0000-0000-0000E5040000}"/>
    <cellStyle name="PrePop Currency (0) 2" xfId="1206" xr:uid="{00000000-0005-0000-0000-0000E6040000}"/>
    <cellStyle name="PrePop Currency (2)" xfId="1207" xr:uid="{00000000-0005-0000-0000-0000E7040000}"/>
    <cellStyle name="PrePop Currency (2) 2" xfId="1208" xr:uid="{00000000-0005-0000-0000-0000E8040000}"/>
    <cellStyle name="PrePop Units (0)" xfId="1209" xr:uid="{00000000-0005-0000-0000-0000E9040000}"/>
    <cellStyle name="PrePop Units (0) 2" xfId="1210" xr:uid="{00000000-0005-0000-0000-0000EA040000}"/>
    <cellStyle name="PrePop Units (1)" xfId="1211" xr:uid="{00000000-0005-0000-0000-0000EB040000}"/>
    <cellStyle name="PrePop Units (1) 2" xfId="1212" xr:uid="{00000000-0005-0000-0000-0000EC040000}"/>
    <cellStyle name="PrePop Units (2)" xfId="1213" xr:uid="{00000000-0005-0000-0000-0000ED040000}"/>
    <cellStyle name="PrePop Units (2) 2" xfId="1214" xr:uid="{00000000-0005-0000-0000-0000EE040000}"/>
    <cellStyle name="price" xfId="1215" xr:uid="{00000000-0005-0000-0000-0000EF040000}"/>
    <cellStyle name="Prices_Data" xfId="1216" xr:uid="{00000000-0005-0000-0000-0000F0040000}"/>
    <cellStyle name="PSChar" xfId="1217" xr:uid="{00000000-0005-0000-0000-0000F1040000}"/>
    <cellStyle name="PSChar 2" xfId="1218" xr:uid="{00000000-0005-0000-0000-0000F2040000}"/>
    <cellStyle name="PSDate" xfId="1219" xr:uid="{00000000-0005-0000-0000-0000F3040000}"/>
    <cellStyle name="PSDate 2" xfId="1220" xr:uid="{00000000-0005-0000-0000-0000F4040000}"/>
    <cellStyle name="PSDec" xfId="1221" xr:uid="{00000000-0005-0000-0000-0000F5040000}"/>
    <cellStyle name="PSDec 2" xfId="1222" xr:uid="{00000000-0005-0000-0000-0000F6040000}"/>
    <cellStyle name="PSHeading" xfId="1223" xr:uid="{00000000-0005-0000-0000-0000F7040000}"/>
    <cellStyle name="PSHeading 2" xfId="1224" xr:uid="{00000000-0005-0000-0000-0000F8040000}"/>
    <cellStyle name="PSInt" xfId="1225" xr:uid="{00000000-0005-0000-0000-0000F9040000}"/>
    <cellStyle name="PSInt 2" xfId="1226" xr:uid="{00000000-0005-0000-0000-0000FA040000}"/>
    <cellStyle name="PSSpacer" xfId="1227" xr:uid="{00000000-0005-0000-0000-0000FB040000}"/>
    <cellStyle name="PSSpacer 2" xfId="1228" xr:uid="{00000000-0005-0000-0000-0000FC040000}"/>
    <cellStyle name="reg_no_decimal" xfId="1229" xr:uid="{00000000-0005-0000-0000-0000FD040000}"/>
    <cellStyle name="revised" xfId="1230" xr:uid="{00000000-0005-0000-0000-0000FE040000}"/>
    <cellStyle name="RQDcells" xfId="1231" xr:uid="{00000000-0005-0000-0000-0000FF040000}"/>
    <cellStyle name="RQDheading" xfId="1232" xr:uid="{00000000-0005-0000-0000-000000050000}"/>
    <cellStyle name="RQDserial" xfId="1233" xr:uid="{00000000-0005-0000-0000-000001050000}"/>
    <cellStyle name="RQDtop" xfId="1234" xr:uid="{00000000-0005-0000-0000-000002050000}"/>
    <cellStyle name="section" xfId="1235" xr:uid="{00000000-0005-0000-0000-000003050000}"/>
    <cellStyle name="Section Border" xfId="1236" xr:uid="{00000000-0005-0000-0000-000004050000}"/>
    <cellStyle name="Separador de milhares [0]_CW170_14" xfId="1237" xr:uid="{00000000-0005-0000-0000-000005050000}"/>
    <cellStyle name="Separador de milhares_CW170_14" xfId="1238" xr:uid="{00000000-0005-0000-0000-000006050000}"/>
    <cellStyle name="shade" xfId="1239" xr:uid="{00000000-0005-0000-0000-000007050000}"/>
    <cellStyle name="sht title" xfId="1240" xr:uid="{00000000-0005-0000-0000-000008050000}"/>
    <cellStyle name="small" xfId="1241" xr:uid="{00000000-0005-0000-0000-000009050000}"/>
    <cellStyle name="spider data" xfId="1242" xr:uid="{00000000-0005-0000-0000-00000A050000}"/>
    <cellStyle name="spider_calc" xfId="1243" xr:uid="{00000000-0005-0000-0000-00000B050000}"/>
    <cellStyle name="STANDARD" xfId="1244" xr:uid="{00000000-0005-0000-0000-00000C050000}"/>
    <cellStyle name="STANDARD 2" xfId="1245" xr:uid="{00000000-0005-0000-0000-00000D050000}"/>
    <cellStyle name="Standard_a_3.2 CD340 Eng Features CA2-ES-10009" xfId="1246" xr:uid="{00000000-0005-0000-0000-00000E050000}"/>
    <cellStyle name="subhead" xfId="1247" xr:uid="{00000000-0005-0000-0000-00000F050000}"/>
    <cellStyle name="subtotal" xfId="1248" xr:uid="{00000000-0005-0000-0000-000010050000}"/>
    <cellStyle name="Table Definition" xfId="1249" xr:uid="{00000000-0005-0000-0000-000011050000}"/>
    <cellStyle name="Template" xfId="1250" xr:uid="{00000000-0005-0000-0000-000012050000}"/>
    <cellStyle name="Template 10" xfId="1251" xr:uid="{00000000-0005-0000-0000-000013050000}"/>
    <cellStyle name="Template 8" xfId="1252" xr:uid="{00000000-0005-0000-0000-000014050000}"/>
    <cellStyle name="Template_2005 U204 PA JAPAN_input" xfId="1253" xr:uid="{00000000-0005-0000-0000-000015050000}"/>
    <cellStyle name="Text Indent A" xfId="1254" xr:uid="{00000000-0005-0000-0000-000016050000}"/>
    <cellStyle name="Text Indent B" xfId="1255" xr:uid="{00000000-0005-0000-0000-000017050000}"/>
    <cellStyle name="Text Indent B 2" xfId="1256" xr:uid="{00000000-0005-0000-0000-000018050000}"/>
    <cellStyle name="Text Indent C" xfId="1257" xr:uid="{00000000-0005-0000-0000-000019050000}"/>
    <cellStyle name="Text Indent C 2" xfId="1258" xr:uid="{00000000-0005-0000-0000-00001A050000}"/>
    <cellStyle name="Title 2" xfId="1259" xr:uid="{00000000-0005-0000-0000-00001B050000}"/>
    <cellStyle name="top" xfId="1260" xr:uid="{00000000-0005-0000-0000-00001C050000}"/>
    <cellStyle name="Top Row" xfId="1261" xr:uid="{00000000-0005-0000-0000-00001D050000}"/>
    <cellStyle name="Top Row 2" xfId="1262" xr:uid="{00000000-0005-0000-0000-00001E050000}"/>
    <cellStyle name="top_C307 MCA PPMR#3 Summary Deck_25.04.07_a" xfId="1263" xr:uid="{00000000-0005-0000-0000-00001F050000}"/>
    <cellStyle name="tttttt" xfId="1264" xr:uid="{00000000-0005-0000-0000-000020050000}"/>
    <cellStyle name="two" xfId="1265" xr:uid="{00000000-0005-0000-0000-000021050000}"/>
    <cellStyle name="Underline" xfId="1266" xr:uid="{00000000-0005-0000-0000-000022050000}"/>
    <cellStyle name="Underline 2" xfId="1267" xr:uid="{00000000-0005-0000-0000-000023050000}"/>
    <cellStyle name="Valuta (0)_C class data" xfId="1268" xr:uid="{00000000-0005-0000-0000-000024050000}"/>
    <cellStyle name="Valuta [0]_Map1" xfId="1269" xr:uid="{00000000-0005-0000-0000-000025050000}"/>
    <cellStyle name="Valuta_C class data" xfId="1270" xr:uid="{00000000-0005-0000-0000-000026050000}"/>
    <cellStyle name="Vehicle_Benchmark" xfId="1271" xr:uid="{00000000-0005-0000-0000-000027050000}"/>
    <cellStyle name="Version_Header" xfId="1272" xr:uid="{00000000-0005-0000-0000-000028050000}"/>
    <cellStyle name="Volumes_Data" xfId="1273" xr:uid="{00000000-0005-0000-0000-000029050000}"/>
    <cellStyle name="W?rung [0]_pldt" xfId="1274" xr:uid="{00000000-0005-0000-0000-00002A050000}"/>
    <cellStyle name="W?rung_pldt" xfId="1275" xr:uid="{00000000-0005-0000-0000-00002B050000}"/>
    <cellStyle name="Wahrung [0]_pldt" xfId="1276" xr:uid="{00000000-0005-0000-0000-00002C050000}"/>
    <cellStyle name="Wahrung_pldt" xfId="1277" xr:uid="{00000000-0005-0000-0000-00002D050000}"/>
    <cellStyle name="weekly" xfId="1278" xr:uid="{00000000-0005-0000-0000-00002E050000}"/>
    <cellStyle name="Wingding" xfId="1279" xr:uid="{00000000-0005-0000-0000-00002F050000}"/>
    <cellStyle name="W臧rung [0]_pldt" xfId="1280" xr:uid="{00000000-0005-0000-0000-000030050000}"/>
    <cellStyle name="W臧rung_pldt" xfId="1281" xr:uid="{00000000-0005-0000-0000-000031050000}"/>
    <cellStyle name="Yen" xfId="1282" xr:uid="{00000000-0005-0000-0000-000032050000}"/>
    <cellStyle name="Yen, 2 decimals" xfId="1283" xr:uid="{00000000-0005-0000-0000-000033050000}"/>
    <cellStyle name="Yen, no decimals" xfId="1284" xr:uid="{00000000-0005-0000-0000-000034050000}"/>
    <cellStyle name="Yen_C307MCA Average Cost_Detail Post PA_PPMR#3" xfId="1285" xr:uid="{00000000-0005-0000-0000-000035050000}"/>
    <cellStyle name="Yen-Actg" xfId="1286" xr:uid="{00000000-0005-0000-0000-000036050000}"/>
    <cellStyle name="Обычный" xfId="0" builtinId="0"/>
    <cellStyle name="Обычный 2" xfId="1287" xr:uid="{00000000-0005-0000-0000-000037050000}"/>
    <cellStyle name="Обычный 2 2" xfId="1288" xr:uid="{00000000-0005-0000-0000-000038050000}"/>
    <cellStyle name="Обычный 3" xfId="1289" xr:uid="{00000000-0005-0000-0000-000039050000}"/>
    <cellStyle name="Обычный 4" xfId="1290" xr:uid="{00000000-0005-0000-0000-00003A050000}"/>
    <cellStyle name="Обычный 6" xfId="1291" xr:uid="{00000000-0005-0000-0000-00003B050000}"/>
    <cellStyle name="Примечание 2" xfId="1292" xr:uid="{00000000-0005-0000-0000-00003C050000}"/>
    <cellStyle name="똿뗦먛귟 [0.00]_PRODUCT DETAIL Q1" xfId="1293" xr:uid="{00000000-0005-0000-0000-00003D050000}"/>
    <cellStyle name="똿뗦먛귟_PRODUCT DETAIL Q1" xfId="1294" xr:uid="{00000000-0005-0000-0000-00003E050000}"/>
    <cellStyle name="믅됞 [0.00]_PRODUCT DETAIL Q1" xfId="1295" xr:uid="{00000000-0005-0000-0000-00003F050000}"/>
    <cellStyle name="믅됞_PRODUCT DETAIL Q1" xfId="1296" xr:uid="{00000000-0005-0000-0000-000040050000}"/>
    <cellStyle name="백분율_HOBONG" xfId="1297" xr:uid="{00000000-0005-0000-0000-000041050000}"/>
    <cellStyle name="뷭?_BOOKSHIP" xfId="1298" xr:uid="{00000000-0005-0000-0000-000042050000}"/>
    <cellStyle name="콤마 [0]_1202" xfId="1299" xr:uid="{00000000-0005-0000-0000-000043050000}"/>
    <cellStyle name="콤마_1202" xfId="1300" xr:uid="{00000000-0005-0000-0000-000044050000}"/>
    <cellStyle name="통화 [0]_1202" xfId="1301" xr:uid="{00000000-0005-0000-0000-000045050000}"/>
    <cellStyle name="통화_1202" xfId="1302" xr:uid="{00000000-0005-0000-0000-000046050000}"/>
    <cellStyle name="표준_(정보부문)월별인원계획" xfId="1303" xr:uid="{00000000-0005-0000-0000-000047050000}"/>
    <cellStyle name="一般_PLDT" xfId="1304" xr:uid="{00000000-0005-0000-0000-000048050000}"/>
    <cellStyle name="標準_5" xfId="1305" xr:uid="{00000000-0005-0000-0000-000049050000}"/>
    <cellStyle name="通貨 [0.00]_5" xfId="1306" xr:uid="{00000000-0005-0000-0000-00004A050000}"/>
    <cellStyle name="通貨_5" xfId="1307" xr:uid="{00000000-0005-0000-0000-00004B05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FFFF99"/>
      <color rgb="FFFFCCCC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113603</xdr:colOff>
      <xdr:row>0</xdr:row>
      <xdr:rowOff>138906</xdr:rowOff>
    </xdr:from>
    <xdr:to>
      <xdr:col>1</xdr:col>
      <xdr:colOff>1648885</xdr:colOff>
      <xdr:row>4</xdr:row>
      <xdr:rowOff>143934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" y="138430"/>
          <a:ext cx="1535430" cy="8051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88202</xdr:colOff>
      <xdr:row>0</xdr:row>
      <xdr:rowOff>11906</xdr:rowOff>
    </xdr:from>
    <xdr:to>
      <xdr:col>3</xdr:col>
      <xdr:colOff>2799335</xdr:colOff>
      <xdr:row>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70" y="11430"/>
          <a:ext cx="2711450" cy="988695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T120"/>
  <sheetViews>
    <sheetView tabSelected="1" view="pageBreakPreview" zoomScale="80" zoomScaleNormal="80" zoomScalePageLayoutView="80" workbookViewId="0">
      <selection activeCell="B13" sqref="B13"/>
    </sheetView>
  </sheetViews>
  <sheetFormatPr defaultColWidth="12.140625" defaultRowHeight="14.25"/>
  <cols>
    <col min="1" max="1" width="9.85546875" style="207" customWidth="1"/>
    <col min="2" max="2" width="97" style="208" customWidth="1"/>
    <col min="3" max="3" width="17" style="208" customWidth="1"/>
    <col min="4" max="4" width="18.5703125" style="208" customWidth="1"/>
    <col min="5" max="5" width="53.85546875" style="209" customWidth="1"/>
    <col min="6" max="7" width="9.140625" style="209" customWidth="1"/>
    <col min="8" max="9" width="10" style="209" customWidth="1"/>
    <col min="10" max="10" width="8.140625" style="209" customWidth="1"/>
    <col min="11" max="11" width="3.5703125" style="209" customWidth="1"/>
    <col min="12" max="12" width="12.140625" style="209" hidden="1" customWidth="1"/>
    <col min="13" max="13" width="7.42578125" style="209" hidden="1" customWidth="1"/>
    <col min="14" max="20" width="12.140625" style="209" hidden="1" customWidth="1"/>
    <col min="21" max="16384" width="12.140625" style="209"/>
  </cols>
  <sheetData>
    <row r="1" spans="1:17" ht="15.75" customHeight="1">
      <c r="A1" s="210"/>
      <c r="B1" s="210"/>
      <c r="C1" s="211"/>
      <c r="D1" s="211"/>
    </row>
    <row r="2" spans="1:17" ht="15.75" customHeight="1">
      <c r="A2" s="212"/>
      <c r="B2" s="270" t="s">
        <v>348</v>
      </c>
      <c r="C2" s="213"/>
      <c r="D2" s="213"/>
    </row>
    <row r="3" spans="1:17" ht="15.75" customHeight="1">
      <c r="A3" s="210"/>
      <c r="B3" s="210"/>
      <c r="C3" s="213"/>
      <c r="D3" s="213"/>
    </row>
    <row r="4" spans="1:17" ht="15.75" customHeight="1">
      <c r="A4" s="210"/>
      <c r="B4" s="210"/>
      <c r="D4" s="214"/>
    </row>
    <row r="5" spans="1:17" ht="15.75" customHeight="1">
      <c r="A5" s="215"/>
      <c r="B5" s="216"/>
      <c r="C5" s="213"/>
      <c r="D5" s="213"/>
    </row>
    <row r="6" spans="1:17" ht="73.349999999999994" hidden="1" customHeight="1">
      <c r="A6" s="211"/>
      <c r="B6" s="216"/>
      <c r="C6" s="213"/>
      <c r="D6" s="213"/>
    </row>
    <row r="7" spans="1:17" ht="15.75" customHeight="1">
      <c r="A7" s="49"/>
      <c r="B7" s="217"/>
      <c r="C7" s="213"/>
      <c r="D7" s="213"/>
    </row>
    <row r="8" spans="1:17" ht="15.75" customHeight="1">
      <c r="A8" s="49"/>
      <c r="B8" s="218"/>
      <c r="C8" s="219"/>
      <c r="D8" s="219"/>
    </row>
    <row r="9" spans="1:17" ht="72" customHeight="1">
      <c r="A9" s="220" t="s">
        <v>2</v>
      </c>
      <c r="B9" s="220" t="s">
        <v>3</v>
      </c>
      <c r="C9" s="221" t="s">
        <v>4</v>
      </c>
      <c r="D9" s="221" t="s">
        <v>5</v>
      </c>
      <c r="L9" s="249"/>
    </row>
    <row r="10" spans="1:17" ht="15" customHeight="1">
      <c r="A10" s="222"/>
      <c r="B10" s="223" t="s">
        <v>6</v>
      </c>
      <c r="C10" s="224" t="s">
        <v>10</v>
      </c>
      <c r="D10" s="224" t="s">
        <v>11</v>
      </c>
    </row>
    <row r="11" spans="1:17" ht="21" customHeight="1">
      <c r="A11" s="225"/>
      <c r="B11" s="277" t="s">
        <v>12</v>
      </c>
      <c r="C11" s="278"/>
      <c r="D11" s="279"/>
    </row>
    <row r="12" spans="1:17" ht="19.350000000000001" customHeight="1">
      <c r="A12" s="226" t="s">
        <v>16</v>
      </c>
      <c r="B12" s="301" t="s">
        <v>349</v>
      </c>
      <c r="C12" s="227" t="s">
        <v>14</v>
      </c>
      <c r="D12" s="228"/>
      <c r="E12" s="230"/>
      <c r="F12" s="229"/>
      <c r="G12" s="229"/>
      <c r="H12" s="229"/>
      <c r="I12" s="229"/>
      <c r="J12" s="229"/>
      <c r="L12" s="229"/>
      <c r="M12" s="250"/>
      <c r="Q12" s="251"/>
    </row>
    <row r="13" spans="1:17" ht="19.350000000000001" customHeight="1">
      <c r="A13" s="226" t="s">
        <v>17</v>
      </c>
      <c r="B13" s="301" t="s">
        <v>350</v>
      </c>
      <c r="C13" s="228"/>
      <c r="D13" s="227" t="s">
        <v>14</v>
      </c>
      <c r="E13" s="229"/>
      <c r="F13" s="229"/>
      <c r="G13" s="229"/>
      <c r="H13" s="229"/>
      <c r="I13" s="229"/>
      <c r="J13" s="229"/>
      <c r="L13" s="229"/>
      <c r="M13" s="250"/>
      <c r="Q13" s="251"/>
    </row>
    <row r="14" spans="1:17" ht="73.349999999999994" hidden="1" customHeight="1">
      <c r="A14" s="231" t="s">
        <v>18</v>
      </c>
      <c r="B14" s="232" t="s">
        <v>19</v>
      </c>
      <c r="C14" s="228"/>
      <c r="D14" s="227"/>
      <c r="E14" s="229"/>
      <c r="F14" s="229"/>
      <c r="G14" s="229"/>
      <c r="H14" s="229"/>
      <c r="I14" s="229"/>
      <c r="J14" s="229"/>
      <c r="L14" s="229"/>
      <c r="M14" s="250"/>
      <c r="Q14" s="251"/>
    </row>
    <row r="15" spans="1:17" ht="73.349999999999994" hidden="1" customHeight="1">
      <c r="A15" s="231" t="s">
        <v>20</v>
      </c>
      <c r="B15" s="232" t="s">
        <v>21</v>
      </c>
      <c r="C15" s="228"/>
      <c r="D15" s="227"/>
      <c r="E15" s="229"/>
      <c r="F15" s="229"/>
      <c r="G15" s="229"/>
      <c r="H15" s="229"/>
      <c r="I15" s="229"/>
      <c r="J15" s="229"/>
      <c r="L15" s="229"/>
      <c r="M15" s="250"/>
      <c r="Q15" s="251"/>
    </row>
    <row r="16" spans="1:17" ht="17.45" customHeight="1">
      <c r="A16" s="233"/>
      <c r="B16" s="280" t="s">
        <v>22</v>
      </c>
      <c r="C16" s="281"/>
      <c r="D16" s="282"/>
    </row>
    <row r="17" spans="1:4" ht="29.45" customHeight="1">
      <c r="A17" s="233"/>
      <c r="B17" s="234" t="s">
        <v>23</v>
      </c>
      <c r="C17" s="271" t="s">
        <v>26</v>
      </c>
      <c r="D17" s="272"/>
    </row>
    <row r="18" spans="1:4" ht="18.600000000000001" customHeight="1">
      <c r="A18" s="233"/>
      <c r="B18" s="234" t="s">
        <v>27</v>
      </c>
      <c r="C18" s="276"/>
      <c r="D18" s="272"/>
    </row>
    <row r="19" spans="1:4" ht="18.600000000000001" customHeight="1">
      <c r="A19" s="233"/>
      <c r="B19" s="234" t="s">
        <v>29</v>
      </c>
      <c r="C19" s="276"/>
      <c r="D19" s="272"/>
    </row>
    <row r="20" spans="1:4" ht="18.600000000000001" customHeight="1">
      <c r="A20" s="233"/>
      <c r="B20" s="234" t="s">
        <v>31</v>
      </c>
      <c r="C20" s="271">
        <v>9726</v>
      </c>
      <c r="D20" s="272"/>
    </row>
    <row r="21" spans="1:4" ht="18.600000000000001" customHeight="1">
      <c r="A21" s="233"/>
      <c r="B21" s="234" t="s">
        <v>32</v>
      </c>
      <c r="C21" s="271" t="s">
        <v>35</v>
      </c>
      <c r="D21" s="272"/>
    </row>
    <row r="22" spans="1:4" ht="30" customHeight="1">
      <c r="A22" s="233"/>
      <c r="B22" s="234" t="s">
        <v>36</v>
      </c>
      <c r="C22" s="271" t="s">
        <v>39</v>
      </c>
      <c r="D22" s="272"/>
    </row>
    <row r="23" spans="1:4" ht="26.45" customHeight="1">
      <c r="A23" s="233"/>
      <c r="B23" s="234" t="s">
        <v>40</v>
      </c>
      <c r="C23" s="271" t="s">
        <v>43</v>
      </c>
      <c r="D23" s="272"/>
    </row>
    <row r="24" spans="1:4" ht="18.600000000000001" customHeight="1">
      <c r="A24" s="233"/>
      <c r="B24" s="234" t="s">
        <v>44</v>
      </c>
      <c r="C24" s="271" t="s">
        <v>45</v>
      </c>
      <c r="D24" s="272"/>
    </row>
    <row r="25" spans="1:4" ht="18.600000000000001" customHeight="1">
      <c r="A25" s="233"/>
      <c r="B25" s="234" t="s">
        <v>46</v>
      </c>
      <c r="C25" s="271" t="s">
        <v>45</v>
      </c>
      <c r="D25" s="272"/>
    </row>
    <row r="26" spans="1:4" ht="28.35" customHeight="1">
      <c r="A26" s="235"/>
      <c r="B26" s="236" t="s">
        <v>47</v>
      </c>
      <c r="C26" s="271" t="s">
        <v>49</v>
      </c>
      <c r="D26" s="272"/>
    </row>
    <row r="27" spans="1:4" ht="21" customHeight="1">
      <c r="A27" s="235"/>
      <c r="B27" s="237" t="s">
        <v>50</v>
      </c>
      <c r="C27" s="238" t="s">
        <v>53</v>
      </c>
      <c r="D27" s="238" t="s">
        <v>54</v>
      </c>
    </row>
    <row r="28" spans="1:4" ht="21" customHeight="1">
      <c r="A28" s="235"/>
      <c r="B28" s="237" t="s">
        <v>55</v>
      </c>
      <c r="C28" s="271">
        <v>18000</v>
      </c>
      <c r="D28" s="272"/>
    </row>
    <row r="29" spans="1:4" ht="21" customHeight="1">
      <c r="A29" s="235"/>
      <c r="B29" s="237" t="s">
        <v>56</v>
      </c>
      <c r="C29" s="238">
        <v>9.1</v>
      </c>
      <c r="D29" s="238">
        <v>7.6</v>
      </c>
    </row>
    <row r="30" spans="1:4" ht="21" customHeight="1">
      <c r="A30" s="235"/>
      <c r="B30" s="237" t="s">
        <v>57</v>
      </c>
      <c r="C30" s="271" t="s">
        <v>58</v>
      </c>
      <c r="D30" s="272"/>
    </row>
    <row r="31" spans="1:4" ht="21" customHeight="1">
      <c r="A31" s="235"/>
      <c r="B31" s="237" t="s">
        <v>59</v>
      </c>
      <c r="C31" s="272"/>
      <c r="D31" s="272"/>
    </row>
    <row r="32" spans="1:4" ht="21" customHeight="1">
      <c r="A32" s="235"/>
      <c r="B32" s="237" t="s">
        <v>61</v>
      </c>
      <c r="C32" s="271" t="s">
        <v>62</v>
      </c>
      <c r="D32" s="272"/>
    </row>
    <row r="33" spans="1:4" ht="26.45" customHeight="1">
      <c r="A33" s="235"/>
      <c r="B33" s="237" t="s">
        <v>63</v>
      </c>
      <c r="C33" s="271" t="s">
        <v>65</v>
      </c>
      <c r="D33" s="272"/>
    </row>
    <row r="34" spans="1:4" ht="21.6" customHeight="1">
      <c r="A34" s="235"/>
      <c r="B34" s="237" t="s">
        <v>66</v>
      </c>
      <c r="C34" s="238" t="s">
        <v>67</v>
      </c>
      <c r="D34" s="238" t="s">
        <v>67</v>
      </c>
    </row>
    <row r="35" spans="1:4" ht="21.6" customHeight="1">
      <c r="A35" s="235"/>
      <c r="B35" s="239" t="s">
        <v>68</v>
      </c>
      <c r="C35" s="238" t="s">
        <v>67</v>
      </c>
      <c r="D35" s="238" t="s">
        <v>67</v>
      </c>
    </row>
    <row r="36" spans="1:4" ht="21.6" customHeight="1">
      <c r="A36" s="235"/>
      <c r="B36" s="239" t="s">
        <v>69</v>
      </c>
      <c r="C36" s="238" t="s">
        <v>67</v>
      </c>
      <c r="D36" s="238" t="s">
        <v>67</v>
      </c>
    </row>
    <row r="37" spans="1:4" ht="21.6" customHeight="1">
      <c r="A37" s="235"/>
      <c r="B37" s="236" t="s">
        <v>71</v>
      </c>
      <c r="C37" s="238" t="s">
        <v>70</v>
      </c>
      <c r="D37" s="238" t="s">
        <v>70</v>
      </c>
    </row>
    <row r="38" spans="1:4" ht="21.6" customHeight="1">
      <c r="A38" s="235"/>
      <c r="B38" s="236" t="s">
        <v>72</v>
      </c>
      <c r="C38" s="238" t="s">
        <v>67</v>
      </c>
      <c r="D38" s="238" t="s">
        <v>67</v>
      </c>
    </row>
    <row r="39" spans="1:4" ht="21.6" customHeight="1">
      <c r="A39" s="240"/>
      <c r="B39" s="236" t="s">
        <v>73</v>
      </c>
      <c r="C39" s="238" t="s">
        <v>67</v>
      </c>
      <c r="D39" s="238" t="s">
        <v>67</v>
      </c>
    </row>
    <row r="40" spans="1:4" ht="21.6" customHeight="1">
      <c r="A40" s="235"/>
      <c r="B40" s="236" t="s">
        <v>74</v>
      </c>
      <c r="C40" s="238" t="s">
        <v>67</v>
      </c>
      <c r="D40" s="238" t="s">
        <v>67</v>
      </c>
    </row>
    <row r="41" spans="1:4" ht="21.6" customHeight="1">
      <c r="A41" s="235"/>
      <c r="B41" s="236" t="s">
        <v>75</v>
      </c>
      <c r="C41" s="238" t="s">
        <v>67</v>
      </c>
      <c r="D41" s="238" t="s">
        <v>67</v>
      </c>
    </row>
    <row r="42" spans="1:4" ht="27" customHeight="1">
      <c r="A42" s="235"/>
      <c r="B42" s="236" t="s">
        <v>76</v>
      </c>
      <c r="C42" s="238" t="s">
        <v>67</v>
      </c>
      <c r="D42" s="238" t="s">
        <v>67</v>
      </c>
    </row>
    <row r="43" spans="1:4" ht="35.450000000000003" customHeight="1">
      <c r="A43" s="235"/>
      <c r="B43" s="236" t="s">
        <v>77</v>
      </c>
      <c r="C43" s="238" t="s">
        <v>67</v>
      </c>
      <c r="D43" s="238" t="s">
        <v>67</v>
      </c>
    </row>
    <row r="44" spans="1:4" ht="27.6" customHeight="1">
      <c r="A44" s="235"/>
      <c r="B44" s="236" t="s">
        <v>78</v>
      </c>
      <c r="C44" s="238" t="s">
        <v>67</v>
      </c>
      <c r="D44" s="238" t="s">
        <v>67</v>
      </c>
    </row>
    <row r="45" spans="1:4" ht="21.6" customHeight="1">
      <c r="A45" s="235"/>
      <c r="B45" s="236" t="s">
        <v>79</v>
      </c>
      <c r="C45" s="238" t="s">
        <v>67</v>
      </c>
      <c r="D45" s="238" t="s">
        <v>67</v>
      </c>
    </row>
    <row r="46" spans="1:4" ht="34.35" customHeight="1">
      <c r="A46" s="235"/>
      <c r="B46" s="236" t="s">
        <v>80</v>
      </c>
      <c r="C46" s="238" t="s">
        <v>67</v>
      </c>
      <c r="D46" s="238" t="s">
        <v>67</v>
      </c>
    </row>
    <row r="47" spans="1:4" ht="21" customHeight="1">
      <c r="A47" s="235"/>
      <c r="B47" s="236" t="s">
        <v>81</v>
      </c>
      <c r="C47" s="238" t="s">
        <v>67</v>
      </c>
      <c r="D47" s="238" t="s">
        <v>67</v>
      </c>
    </row>
    <row r="48" spans="1:4" ht="21" customHeight="1">
      <c r="A48" s="235"/>
      <c r="B48" s="236" t="s">
        <v>82</v>
      </c>
      <c r="C48" s="238" t="s">
        <v>67</v>
      </c>
      <c r="D48" s="238" t="s">
        <v>67</v>
      </c>
    </row>
    <row r="49" spans="1:17" ht="21" customHeight="1">
      <c r="A49" s="235"/>
      <c r="B49" s="236" t="s">
        <v>83</v>
      </c>
      <c r="C49" s="238" t="s">
        <v>67</v>
      </c>
      <c r="D49" s="238" t="s">
        <v>67</v>
      </c>
    </row>
    <row r="50" spans="1:17" ht="21" customHeight="1">
      <c r="A50" s="235"/>
      <c r="B50" s="236" t="s">
        <v>84</v>
      </c>
      <c r="C50" s="238" t="s">
        <v>67</v>
      </c>
      <c r="D50" s="238" t="s">
        <v>67</v>
      </c>
    </row>
    <row r="51" spans="1:17" ht="21" customHeight="1">
      <c r="A51" s="235"/>
      <c r="B51" s="236" t="s">
        <v>85</v>
      </c>
      <c r="C51" s="238" t="s">
        <v>67</v>
      </c>
      <c r="D51" s="238" t="s">
        <v>67</v>
      </c>
    </row>
    <row r="52" spans="1:17" ht="21" customHeight="1">
      <c r="A52" s="235"/>
      <c r="B52" s="236" t="s">
        <v>86</v>
      </c>
      <c r="C52" s="238" t="s">
        <v>67</v>
      </c>
      <c r="D52" s="238" t="s">
        <v>67</v>
      </c>
    </row>
    <row r="53" spans="1:17" ht="21" customHeight="1">
      <c r="A53" s="235"/>
      <c r="B53" s="241" t="s">
        <v>87</v>
      </c>
      <c r="C53" s="238" t="s">
        <v>67</v>
      </c>
      <c r="D53" s="238" t="s">
        <v>67</v>
      </c>
    </row>
    <row r="54" spans="1:17" ht="21" customHeight="1">
      <c r="A54" s="235"/>
      <c r="B54" s="236" t="s">
        <v>88</v>
      </c>
      <c r="C54" s="238" t="s">
        <v>67</v>
      </c>
      <c r="D54" s="238" t="s">
        <v>67</v>
      </c>
    </row>
    <row r="55" spans="1:17" ht="21" customHeight="1">
      <c r="A55" s="235">
        <v>800</v>
      </c>
      <c r="B55" s="242" t="s">
        <v>89</v>
      </c>
      <c r="C55" s="238" t="s">
        <v>67</v>
      </c>
      <c r="D55" s="238" t="s">
        <v>67</v>
      </c>
    </row>
    <row r="56" spans="1:17" ht="21" customHeight="1">
      <c r="A56" s="243"/>
      <c r="B56" s="244" t="s">
        <v>90</v>
      </c>
      <c r="C56" s="238" t="s">
        <v>67</v>
      </c>
      <c r="D56" s="238" t="s">
        <v>67</v>
      </c>
      <c r="E56" s="245"/>
    </row>
    <row r="57" spans="1:17" ht="44.25" customHeight="1">
      <c r="A57" s="243"/>
      <c r="B57" s="244" t="s">
        <v>91</v>
      </c>
      <c r="C57" s="238" t="s">
        <v>67</v>
      </c>
      <c r="D57" s="238" t="s">
        <v>67</v>
      </c>
    </row>
    <row r="58" spans="1:17" ht="25.7" customHeight="1">
      <c r="A58" s="235"/>
      <c r="B58" s="244" t="s">
        <v>92</v>
      </c>
      <c r="C58" s="238" t="s">
        <v>67</v>
      </c>
      <c r="D58" s="238" t="s">
        <v>67</v>
      </c>
    </row>
    <row r="59" spans="1:17" ht="25.7" customHeight="1">
      <c r="A59" s="235"/>
      <c r="B59" s="244" t="s">
        <v>93</v>
      </c>
      <c r="C59" s="238" t="s">
        <v>70</v>
      </c>
      <c r="D59" s="238" t="s">
        <v>70</v>
      </c>
    </row>
    <row r="60" spans="1:17" ht="25.7" customHeight="1">
      <c r="A60" s="235"/>
      <c r="B60" s="244" t="s">
        <v>94</v>
      </c>
      <c r="C60" s="238" t="s">
        <v>67</v>
      </c>
      <c r="D60" s="238" t="s">
        <v>67</v>
      </c>
    </row>
    <row r="61" spans="1:17" ht="12.6" customHeight="1">
      <c r="A61" s="246"/>
      <c r="B61" s="247"/>
      <c r="C61" s="248"/>
      <c r="D61" s="248"/>
    </row>
    <row r="62" spans="1:17" ht="15">
      <c r="A62" s="243">
        <v>903</v>
      </c>
      <c r="B62" s="244" t="s">
        <v>95</v>
      </c>
      <c r="C62" s="253" t="s">
        <v>70</v>
      </c>
      <c r="D62" s="252" t="s">
        <v>70</v>
      </c>
      <c r="E62" s="254"/>
      <c r="F62" s="229"/>
      <c r="G62" s="229"/>
      <c r="H62" s="229"/>
      <c r="I62" s="229"/>
      <c r="J62" s="229"/>
      <c r="L62" s="229"/>
      <c r="M62" s="250"/>
      <c r="Q62" s="251"/>
    </row>
    <row r="63" spans="1:17" ht="15">
      <c r="A63" s="243">
        <v>900</v>
      </c>
      <c r="B63" s="244" t="s">
        <v>97</v>
      </c>
      <c r="C63" s="253" t="s">
        <v>96</v>
      </c>
      <c r="D63" s="252" t="s">
        <v>96</v>
      </c>
      <c r="E63" s="254"/>
      <c r="F63" s="229"/>
      <c r="G63" s="229"/>
      <c r="H63" s="229"/>
      <c r="I63" s="229"/>
      <c r="J63" s="229"/>
      <c r="L63" s="229"/>
      <c r="M63" s="250"/>
      <c r="Q63" s="251"/>
    </row>
    <row r="64" spans="1:17" ht="15">
      <c r="A64" s="243">
        <v>904</v>
      </c>
      <c r="B64" s="244" t="s">
        <v>98</v>
      </c>
      <c r="C64" s="253" t="s">
        <v>70</v>
      </c>
      <c r="D64" s="252" t="s">
        <v>70</v>
      </c>
      <c r="E64" s="254"/>
      <c r="F64" s="229"/>
      <c r="G64" s="229"/>
      <c r="H64" s="229"/>
      <c r="I64" s="229"/>
      <c r="J64" s="229"/>
      <c r="L64" s="229"/>
      <c r="M64" s="250"/>
      <c r="Q64" s="251"/>
    </row>
    <row r="65" spans="1:17" ht="15">
      <c r="A65" s="243">
        <v>901</v>
      </c>
      <c r="B65" s="244" t="s">
        <v>99</v>
      </c>
      <c r="C65" s="253" t="s">
        <v>96</v>
      </c>
      <c r="D65" s="252" t="s">
        <v>96</v>
      </c>
      <c r="E65" s="254"/>
      <c r="F65" s="229"/>
      <c r="G65" s="229"/>
      <c r="H65" s="229"/>
      <c r="I65" s="229"/>
      <c r="J65" s="229"/>
      <c r="L65" s="229"/>
      <c r="M65" s="250"/>
      <c r="Q65" s="251"/>
    </row>
    <row r="66" spans="1:17" ht="15">
      <c r="A66" s="243">
        <v>905</v>
      </c>
      <c r="B66" s="244" t="s">
        <v>100</v>
      </c>
      <c r="C66" s="253" t="s">
        <v>70</v>
      </c>
      <c r="D66" s="252" t="s">
        <v>70</v>
      </c>
      <c r="E66" s="254"/>
      <c r="F66" s="229"/>
      <c r="G66" s="229"/>
      <c r="H66" s="229"/>
      <c r="I66" s="229"/>
      <c r="J66" s="229"/>
      <c r="L66" s="229"/>
      <c r="M66" s="250"/>
      <c r="Q66" s="251"/>
    </row>
    <row r="67" spans="1:17" ht="15">
      <c r="A67" s="243">
        <v>902</v>
      </c>
      <c r="B67" s="244" t="s">
        <v>101</v>
      </c>
      <c r="C67" s="253" t="s">
        <v>96</v>
      </c>
      <c r="D67" s="252" t="s">
        <v>96</v>
      </c>
      <c r="E67" s="254"/>
      <c r="F67" s="229"/>
      <c r="G67" s="229"/>
      <c r="H67" s="229"/>
      <c r="I67" s="229"/>
      <c r="J67" s="229"/>
      <c r="L67" s="229"/>
      <c r="M67" s="250"/>
      <c r="Q67" s="251"/>
    </row>
    <row r="68" spans="1:17" ht="26.45" customHeight="1">
      <c r="A68" s="243"/>
      <c r="B68" s="273" t="s">
        <v>102</v>
      </c>
      <c r="C68" s="274"/>
      <c r="D68" s="275"/>
      <c r="E68" s="254"/>
      <c r="F68" s="229"/>
      <c r="G68" s="229"/>
      <c r="H68" s="229"/>
      <c r="I68" s="229"/>
      <c r="J68" s="229"/>
      <c r="L68" s="229"/>
      <c r="M68" s="250"/>
      <c r="Q68" s="251"/>
    </row>
    <row r="69" spans="1:17" ht="18.600000000000001" customHeight="1">
      <c r="A69" s="243" t="s">
        <v>103</v>
      </c>
      <c r="B69" s="242" t="s">
        <v>104</v>
      </c>
      <c r="C69" s="253" t="s">
        <v>105</v>
      </c>
      <c r="D69" s="252" t="s">
        <v>105</v>
      </c>
      <c r="E69" s="230"/>
      <c r="F69" s="229"/>
      <c r="G69" s="229"/>
      <c r="H69" s="229"/>
      <c r="I69" s="229"/>
      <c r="J69" s="229"/>
      <c r="L69" s="229"/>
      <c r="M69" s="250"/>
      <c r="Q69" s="251"/>
    </row>
    <row r="70" spans="1:17" ht="18.600000000000001" customHeight="1">
      <c r="A70" s="243" t="s">
        <v>106</v>
      </c>
      <c r="B70" s="242" t="s">
        <v>107</v>
      </c>
      <c r="C70" s="253" t="s">
        <v>67</v>
      </c>
      <c r="D70" s="252" t="s">
        <v>67</v>
      </c>
      <c r="E70" s="245"/>
      <c r="F70" s="229"/>
      <c r="G70" s="229"/>
      <c r="H70" s="229"/>
      <c r="I70" s="229"/>
      <c r="J70" s="229"/>
      <c r="L70" s="229"/>
      <c r="M70" s="250"/>
      <c r="Q70" s="251"/>
    </row>
    <row r="71" spans="1:17" ht="30.6" customHeight="1">
      <c r="A71" s="243" t="s">
        <v>108</v>
      </c>
      <c r="B71" s="242" t="s">
        <v>109</v>
      </c>
      <c r="C71" s="253" t="s">
        <v>96</v>
      </c>
      <c r="D71" s="252" t="s">
        <v>96</v>
      </c>
      <c r="E71" s="245"/>
      <c r="F71" s="229"/>
      <c r="G71" s="229"/>
      <c r="H71" s="229"/>
      <c r="I71" s="229"/>
      <c r="J71" s="229"/>
      <c r="L71" s="229"/>
      <c r="M71" s="250"/>
      <c r="Q71" s="251"/>
    </row>
    <row r="72" spans="1:17" ht="28.5" customHeight="1">
      <c r="A72" s="243" t="s">
        <v>110</v>
      </c>
      <c r="B72" s="244" t="s">
        <v>111</v>
      </c>
      <c r="C72" s="253" t="s">
        <v>96</v>
      </c>
      <c r="D72" s="252" t="s">
        <v>96</v>
      </c>
      <c r="E72" s="230"/>
      <c r="F72" s="229"/>
      <c r="G72" s="229"/>
      <c r="H72" s="229"/>
      <c r="I72" s="229"/>
      <c r="J72" s="229"/>
      <c r="L72" s="229"/>
      <c r="M72" s="250"/>
      <c r="Q72" s="251"/>
    </row>
    <row r="73" spans="1:17" ht="18.600000000000001" customHeight="1">
      <c r="A73" s="243" t="s">
        <v>112</v>
      </c>
      <c r="B73" s="244" t="s">
        <v>113</v>
      </c>
      <c r="C73" s="252" t="s">
        <v>96</v>
      </c>
      <c r="D73" s="252" t="s">
        <v>96</v>
      </c>
      <c r="E73" s="230"/>
      <c r="F73" s="229"/>
      <c r="G73" s="229"/>
      <c r="H73" s="229"/>
      <c r="I73" s="229"/>
      <c r="J73" s="229"/>
      <c r="L73" s="229"/>
      <c r="M73" s="250"/>
      <c r="Q73" s="251"/>
    </row>
    <row r="74" spans="1:17" ht="18.600000000000001" customHeight="1">
      <c r="A74" s="243" t="s">
        <v>114</v>
      </c>
      <c r="B74" s="244" t="s">
        <v>115</v>
      </c>
      <c r="C74" s="252" t="s">
        <v>96</v>
      </c>
      <c r="D74" s="252" t="s">
        <v>96</v>
      </c>
      <c r="E74" s="230"/>
      <c r="F74" s="229"/>
      <c r="G74" s="229"/>
      <c r="H74" s="229"/>
      <c r="I74" s="229"/>
      <c r="J74" s="229"/>
      <c r="L74" s="229"/>
      <c r="M74" s="250"/>
      <c r="Q74" s="251"/>
    </row>
    <row r="75" spans="1:17" ht="18.600000000000001" customHeight="1">
      <c r="A75" s="255" t="s">
        <v>116</v>
      </c>
      <c r="B75" s="244" t="s">
        <v>117</v>
      </c>
      <c r="C75" s="252" t="s">
        <v>70</v>
      </c>
      <c r="D75" s="252" t="s">
        <v>70</v>
      </c>
      <c r="E75" s="245"/>
      <c r="F75" s="229"/>
      <c r="G75" s="229"/>
      <c r="H75" s="229"/>
      <c r="I75" s="229"/>
      <c r="J75" s="229"/>
      <c r="L75" s="229"/>
      <c r="M75" s="250"/>
      <c r="Q75" s="251"/>
    </row>
    <row r="76" spans="1:17" ht="18.600000000000001" customHeight="1">
      <c r="A76" s="255" t="s">
        <v>118</v>
      </c>
      <c r="B76" s="244" t="s">
        <v>119</v>
      </c>
      <c r="C76" s="252" t="s">
        <v>96</v>
      </c>
      <c r="D76" s="252" t="s">
        <v>96</v>
      </c>
      <c r="E76" s="230"/>
      <c r="F76" s="229"/>
      <c r="G76" s="229"/>
      <c r="H76" s="229"/>
      <c r="I76" s="229"/>
      <c r="J76" s="229"/>
      <c r="L76" s="229"/>
      <c r="M76" s="250"/>
      <c r="Q76" s="251"/>
    </row>
    <row r="77" spans="1:17" ht="18.600000000000001" customHeight="1">
      <c r="A77" s="243" t="s">
        <v>120</v>
      </c>
      <c r="B77" s="244" t="s">
        <v>121</v>
      </c>
      <c r="C77" s="252" t="s">
        <v>96</v>
      </c>
      <c r="D77" s="252" t="s">
        <v>96</v>
      </c>
      <c r="E77" s="230"/>
      <c r="F77" s="229"/>
      <c r="G77" s="229"/>
      <c r="H77" s="229"/>
      <c r="I77" s="229"/>
      <c r="J77" s="229"/>
      <c r="L77" s="229"/>
      <c r="M77" s="250"/>
      <c r="Q77" s="251"/>
    </row>
    <row r="78" spans="1:17" ht="18.600000000000001" customHeight="1">
      <c r="A78" s="243" t="s">
        <v>122</v>
      </c>
      <c r="B78" s="244" t="s">
        <v>123</v>
      </c>
      <c r="C78" s="252" t="s">
        <v>70</v>
      </c>
      <c r="D78" s="252" t="s">
        <v>70</v>
      </c>
      <c r="E78" s="245"/>
      <c r="F78" s="229"/>
      <c r="G78" s="229"/>
      <c r="H78" s="229"/>
      <c r="I78" s="229"/>
      <c r="J78" s="229"/>
      <c r="L78" s="229"/>
      <c r="M78" s="250"/>
      <c r="Q78" s="251"/>
    </row>
    <row r="79" spans="1:17" ht="18.600000000000001" customHeight="1">
      <c r="A79" s="243" t="s">
        <v>124</v>
      </c>
      <c r="B79" s="244" t="s">
        <v>125</v>
      </c>
      <c r="C79" s="252" t="s">
        <v>96</v>
      </c>
      <c r="D79" s="252" t="s">
        <v>96</v>
      </c>
      <c r="E79" s="230"/>
      <c r="F79" s="229"/>
      <c r="G79" s="229"/>
      <c r="H79" s="229"/>
      <c r="I79" s="229"/>
      <c r="J79" s="229"/>
      <c r="L79" s="229"/>
      <c r="M79" s="250"/>
      <c r="Q79" s="251"/>
    </row>
    <row r="80" spans="1:17" ht="21" customHeight="1">
      <c r="A80" s="243" t="s">
        <v>126</v>
      </c>
      <c r="B80" s="244" t="s">
        <v>127</v>
      </c>
      <c r="C80" s="252" t="s">
        <v>96</v>
      </c>
      <c r="D80" s="252" t="s">
        <v>96</v>
      </c>
      <c r="E80" s="230"/>
      <c r="F80" s="229"/>
      <c r="G80" s="229"/>
      <c r="H80" s="229"/>
      <c r="I80" s="229"/>
      <c r="J80" s="229"/>
      <c r="L80" s="229"/>
      <c r="M80" s="250"/>
      <c r="Q80" s="251"/>
    </row>
    <row r="81" spans="1:17" ht="18.600000000000001" customHeight="1">
      <c r="A81" s="255" t="s">
        <v>128</v>
      </c>
      <c r="B81" s="244" t="s">
        <v>129</v>
      </c>
      <c r="C81" s="256" t="s">
        <v>67</v>
      </c>
      <c r="D81" s="238" t="s">
        <v>67</v>
      </c>
      <c r="E81" s="245"/>
      <c r="F81" s="229"/>
      <c r="G81" s="229"/>
      <c r="H81" s="229"/>
      <c r="I81" s="229"/>
      <c r="J81" s="229"/>
      <c r="L81" s="229"/>
      <c r="M81" s="250"/>
      <c r="Q81" s="251"/>
    </row>
    <row r="82" spans="1:17" ht="18.600000000000001" customHeight="1">
      <c r="A82" s="243" t="s">
        <v>130</v>
      </c>
      <c r="B82" s="244" t="s">
        <v>131</v>
      </c>
      <c r="C82" s="253" t="s">
        <v>67</v>
      </c>
      <c r="D82" s="252" t="s">
        <v>67</v>
      </c>
      <c r="E82" s="245"/>
      <c r="F82" s="229"/>
      <c r="G82" s="229"/>
      <c r="H82" s="229"/>
      <c r="I82" s="229"/>
      <c r="J82" s="229"/>
      <c r="L82" s="229"/>
      <c r="M82" s="250"/>
      <c r="Q82" s="251"/>
    </row>
    <row r="83" spans="1:17" ht="18.600000000000001" customHeight="1">
      <c r="A83" s="243" t="s">
        <v>132</v>
      </c>
      <c r="B83" s="244" t="s">
        <v>133</v>
      </c>
      <c r="C83" s="253" t="s">
        <v>70</v>
      </c>
      <c r="D83" s="252" t="s">
        <v>70</v>
      </c>
      <c r="E83" s="245"/>
      <c r="F83" s="229"/>
      <c r="G83" s="229"/>
      <c r="H83" s="229"/>
      <c r="I83" s="229"/>
      <c r="J83" s="229"/>
      <c r="L83" s="229"/>
      <c r="M83" s="250"/>
      <c r="Q83" s="251"/>
    </row>
    <row r="84" spans="1:17" ht="19.350000000000001" customHeight="1">
      <c r="A84" s="243" t="s">
        <v>134</v>
      </c>
      <c r="B84" s="244" t="s">
        <v>135</v>
      </c>
      <c r="C84" s="253" t="s">
        <v>96</v>
      </c>
      <c r="D84" s="252" t="s">
        <v>96</v>
      </c>
      <c r="E84" s="230"/>
      <c r="F84" s="229"/>
      <c r="G84" s="229"/>
      <c r="H84" s="229"/>
      <c r="I84" s="229"/>
      <c r="J84" s="229"/>
      <c r="L84" s="229"/>
      <c r="M84" s="250"/>
      <c r="Q84" s="251"/>
    </row>
    <row r="85" spans="1:17" ht="19.350000000000001" hidden="1" customHeight="1">
      <c r="A85" s="257" t="s">
        <v>136</v>
      </c>
      <c r="B85" s="258" t="s">
        <v>137</v>
      </c>
      <c r="C85" s="260" t="s">
        <v>70</v>
      </c>
      <c r="D85" s="259" t="s">
        <v>70</v>
      </c>
      <c r="E85" s="245" t="s">
        <v>138</v>
      </c>
      <c r="F85" s="229"/>
      <c r="G85" s="229"/>
      <c r="H85" s="229"/>
      <c r="I85" s="229"/>
      <c r="J85" s="229"/>
      <c r="L85" s="229"/>
      <c r="M85" s="250"/>
      <c r="Q85" s="251"/>
    </row>
    <row r="86" spans="1:17" ht="19.350000000000001" hidden="1" customHeight="1">
      <c r="A86" s="257" t="s">
        <v>139</v>
      </c>
      <c r="B86" s="258" t="s">
        <v>140</v>
      </c>
      <c r="C86" s="260" t="s">
        <v>67</v>
      </c>
      <c r="D86" s="259" t="s">
        <v>67</v>
      </c>
      <c r="E86" s="245" t="s">
        <v>141</v>
      </c>
      <c r="F86" s="229"/>
      <c r="G86" s="229"/>
      <c r="H86" s="229"/>
      <c r="I86" s="229"/>
      <c r="J86" s="229"/>
      <c r="L86" s="229"/>
      <c r="M86" s="250"/>
      <c r="Q86" s="251"/>
    </row>
    <row r="87" spans="1:17" ht="21.6" hidden="1" customHeight="1">
      <c r="A87" s="257" t="s">
        <v>142</v>
      </c>
      <c r="B87" s="258" t="s">
        <v>143</v>
      </c>
      <c r="C87" s="260" t="s">
        <v>70</v>
      </c>
      <c r="D87" s="259" t="s">
        <v>67</v>
      </c>
      <c r="E87" s="230"/>
      <c r="F87" s="229"/>
      <c r="G87" s="229"/>
      <c r="H87" s="229"/>
      <c r="I87" s="229"/>
      <c r="J87" s="229"/>
      <c r="L87" s="229"/>
      <c r="M87" s="250"/>
      <c r="Q87" s="251"/>
    </row>
    <row r="88" spans="1:17" ht="18" customHeight="1">
      <c r="A88" s="243" t="s">
        <v>144</v>
      </c>
      <c r="B88" s="244" t="s">
        <v>145</v>
      </c>
      <c r="C88" s="253" t="s">
        <v>70</v>
      </c>
      <c r="D88" s="252" t="s">
        <v>70</v>
      </c>
      <c r="E88" s="245"/>
      <c r="F88" s="229"/>
      <c r="G88" s="229"/>
      <c r="H88" s="229"/>
      <c r="I88" s="229"/>
      <c r="J88" s="229"/>
      <c r="L88" s="229"/>
      <c r="M88" s="250"/>
      <c r="Q88" s="251"/>
    </row>
    <row r="89" spans="1:17" ht="18" customHeight="1">
      <c r="A89" s="243" t="s">
        <v>146</v>
      </c>
      <c r="B89" s="244" t="s">
        <v>147</v>
      </c>
      <c r="C89" s="253" t="s">
        <v>67</v>
      </c>
      <c r="D89" s="252" t="s">
        <v>67</v>
      </c>
      <c r="E89" s="245"/>
      <c r="F89" s="229"/>
      <c r="G89" s="229"/>
      <c r="H89" s="229"/>
      <c r="I89" s="229"/>
      <c r="J89" s="229"/>
      <c r="L89" s="229"/>
      <c r="M89" s="250"/>
      <c r="Q89" s="251"/>
    </row>
    <row r="90" spans="1:17" ht="18" hidden="1" customHeight="1">
      <c r="A90" s="257" t="s">
        <v>148</v>
      </c>
      <c r="B90" s="258" t="s">
        <v>92</v>
      </c>
      <c r="C90" s="260" t="s">
        <v>105</v>
      </c>
      <c r="D90" s="259" t="s">
        <v>105</v>
      </c>
      <c r="E90" s="245" t="s">
        <v>149</v>
      </c>
      <c r="F90" s="229"/>
      <c r="G90" s="229"/>
      <c r="H90" s="229"/>
      <c r="I90" s="229"/>
      <c r="J90" s="229"/>
      <c r="L90" s="229"/>
      <c r="M90" s="250"/>
      <c r="Q90" s="251"/>
    </row>
    <row r="91" spans="1:17" ht="18" customHeight="1">
      <c r="A91" s="243" t="s">
        <v>150</v>
      </c>
      <c r="B91" s="244" t="s">
        <v>151</v>
      </c>
      <c r="C91" s="253" t="s">
        <v>96</v>
      </c>
      <c r="D91" s="252" t="s">
        <v>96</v>
      </c>
      <c r="E91" s="230"/>
      <c r="F91" s="229"/>
      <c r="G91" s="229"/>
      <c r="H91" s="229"/>
      <c r="I91" s="229"/>
      <c r="J91" s="229"/>
      <c r="L91" s="229"/>
      <c r="M91" s="250"/>
      <c r="Q91" s="251"/>
    </row>
    <row r="92" spans="1:17" ht="18" customHeight="1">
      <c r="A92" s="243" t="s">
        <v>152</v>
      </c>
      <c r="B92" s="244" t="s">
        <v>153</v>
      </c>
      <c r="C92" s="253" t="s">
        <v>70</v>
      </c>
      <c r="D92" s="252" t="s">
        <v>70</v>
      </c>
      <c r="E92" s="245"/>
      <c r="F92" s="229"/>
      <c r="G92" s="229"/>
      <c r="H92" s="229"/>
      <c r="I92" s="229"/>
      <c r="J92" s="229"/>
      <c r="L92" s="229"/>
      <c r="M92" s="250"/>
      <c r="Q92" s="251"/>
    </row>
    <row r="93" spans="1:17" ht="18" customHeight="1">
      <c r="A93" s="243" t="s">
        <v>154</v>
      </c>
      <c r="B93" s="244" t="s">
        <v>155</v>
      </c>
      <c r="C93" s="253" t="s">
        <v>67</v>
      </c>
      <c r="D93" s="252" t="s">
        <v>67</v>
      </c>
      <c r="E93" s="245"/>
      <c r="F93" s="229"/>
      <c r="G93" s="229"/>
      <c r="H93" s="229"/>
      <c r="I93" s="229"/>
      <c r="J93" s="229"/>
      <c r="L93" s="229"/>
      <c r="M93" s="250"/>
      <c r="Q93" s="251"/>
    </row>
    <row r="94" spans="1:17" ht="18" customHeight="1">
      <c r="A94" s="261" t="s">
        <v>156</v>
      </c>
      <c r="B94" s="244" t="s">
        <v>157</v>
      </c>
      <c r="C94" s="253" t="s">
        <v>70</v>
      </c>
      <c r="D94" s="252" t="s">
        <v>70</v>
      </c>
      <c r="E94" s="245"/>
      <c r="F94" s="229"/>
      <c r="G94" s="229"/>
      <c r="H94" s="229"/>
      <c r="I94" s="229"/>
      <c r="J94" s="229"/>
      <c r="L94" s="229"/>
      <c r="M94" s="250"/>
      <c r="Q94" s="251"/>
    </row>
    <row r="95" spans="1:17" ht="18" customHeight="1">
      <c r="A95" s="261" t="s">
        <v>158</v>
      </c>
      <c r="B95" s="244" t="s">
        <v>159</v>
      </c>
      <c r="C95" s="253" t="s">
        <v>67</v>
      </c>
      <c r="D95" s="252" t="s">
        <v>67</v>
      </c>
      <c r="E95" s="245"/>
      <c r="F95" s="229"/>
      <c r="G95" s="229"/>
      <c r="H95" s="229"/>
      <c r="I95" s="229"/>
      <c r="J95" s="229"/>
      <c r="L95" s="229"/>
      <c r="M95" s="250"/>
      <c r="Q95" s="251"/>
    </row>
    <row r="96" spans="1:17" ht="18" customHeight="1">
      <c r="A96" s="261" t="s">
        <v>160</v>
      </c>
      <c r="B96" s="244" t="s">
        <v>161</v>
      </c>
      <c r="C96" s="253" t="s">
        <v>70</v>
      </c>
      <c r="D96" s="252" t="s">
        <v>70</v>
      </c>
      <c r="E96" s="245"/>
      <c r="F96" s="229"/>
      <c r="G96" s="229"/>
      <c r="H96" s="229"/>
      <c r="I96" s="229"/>
      <c r="J96" s="229"/>
      <c r="L96" s="229"/>
      <c r="M96" s="250"/>
      <c r="Q96" s="251"/>
    </row>
    <row r="97" spans="1:17" s="206" customFormat="1" ht="18" customHeight="1">
      <c r="A97" s="262" t="s">
        <v>162</v>
      </c>
      <c r="B97" s="244" t="s">
        <v>163</v>
      </c>
      <c r="C97" s="253" t="s">
        <v>67</v>
      </c>
      <c r="D97" s="252" t="s">
        <v>67</v>
      </c>
      <c r="E97" s="245"/>
    </row>
    <row r="98" spans="1:17" ht="18" hidden="1" customHeight="1">
      <c r="A98" s="257" t="s">
        <v>164</v>
      </c>
      <c r="B98" s="258" t="s">
        <v>165</v>
      </c>
      <c r="C98" s="260" t="s">
        <v>96</v>
      </c>
      <c r="D98" s="259" t="s">
        <v>96</v>
      </c>
      <c r="E98" s="245" t="s">
        <v>166</v>
      </c>
      <c r="F98" s="269"/>
      <c r="G98" s="269"/>
      <c r="H98" s="229"/>
      <c r="I98" s="229"/>
      <c r="J98" s="229"/>
      <c r="L98" s="229"/>
      <c r="M98" s="250"/>
      <c r="Q98" s="251"/>
    </row>
    <row r="99" spans="1:17" ht="19.7" customHeight="1">
      <c r="A99" s="255" t="s">
        <v>167</v>
      </c>
      <c r="B99" s="244" t="s">
        <v>168</v>
      </c>
      <c r="C99" s="253" t="s">
        <v>70</v>
      </c>
      <c r="D99" s="252" t="s">
        <v>70</v>
      </c>
      <c r="E99" s="230"/>
      <c r="F99" s="269"/>
      <c r="G99" s="269"/>
      <c r="H99" s="229"/>
      <c r="I99" s="229"/>
      <c r="J99" s="229"/>
      <c r="L99" s="229"/>
      <c r="M99" s="250"/>
      <c r="Q99" s="251"/>
    </row>
    <row r="100" spans="1:17" ht="18" customHeight="1">
      <c r="A100" s="255" t="s">
        <v>169</v>
      </c>
      <c r="B100" s="244" t="s">
        <v>170</v>
      </c>
      <c r="C100" s="253" t="s">
        <v>96</v>
      </c>
      <c r="D100" s="252" t="s">
        <v>96</v>
      </c>
      <c r="E100" s="230"/>
      <c r="F100" s="269"/>
      <c r="G100" s="269"/>
      <c r="H100" s="229"/>
      <c r="I100" s="229"/>
      <c r="J100" s="229"/>
      <c r="L100" s="229"/>
      <c r="M100" s="250"/>
      <c r="Q100" s="251"/>
    </row>
    <row r="101" spans="1:17" ht="18" customHeight="1">
      <c r="A101" s="255" t="s">
        <v>171</v>
      </c>
      <c r="B101" s="244" t="s">
        <v>172</v>
      </c>
      <c r="C101" s="253" t="s">
        <v>96</v>
      </c>
      <c r="D101" s="252" t="s">
        <v>96</v>
      </c>
      <c r="E101" s="263"/>
      <c r="F101" s="269"/>
      <c r="G101" s="269"/>
      <c r="H101" s="229"/>
      <c r="I101" s="229"/>
      <c r="J101" s="229"/>
      <c r="L101" s="229"/>
      <c r="M101" s="250"/>
      <c r="Q101" s="251"/>
    </row>
    <row r="102" spans="1:17" ht="20.45" hidden="1" customHeight="1">
      <c r="A102" s="255" t="s">
        <v>173</v>
      </c>
      <c r="B102" s="244" t="s">
        <v>90</v>
      </c>
      <c r="C102" s="253" t="s">
        <v>96</v>
      </c>
      <c r="D102" s="252" t="s">
        <v>96</v>
      </c>
      <c r="E102" s="230"/>
      <c r="F102" s="269"/>
      <c r="G102" s="269"/>
      <c r="H102" s="229"/>
      <c r="I102" s="229"/>
      <c r="J102" s="229"/>
      <c r="L102" s="229"/>
      <c r="M102" s="250"/>
      <c r="Q102" s="251"/>
    </row>
    <row r="103" spans="1:17" ht="30" hidden="1">
      <c r="A103" s="255" t="s">
        <v>174</v>
      </c>
      <c r="B103" s="244" t="s">
        <v>175</v>
      </c>
      <c r="C103" s="253" t="s">
        <v>96</v>
      </c>
      <c r="D103" s="252" t="s">
        <v>96</v>
      </c>
      <c r="E103" s="230"/>
      <c r="F103" s="269"/>
      <c r="G103" s="269"/>
      <c r="H103" s="229"/>
      <c r="I103" s="229"/>
      <c r="J103" s="229"/>
      <c r="L103" s="229"/>
      <c r="M103" s="250"/>
      <c r="Q103" s="251"/>
    </row>
    <row r="104" spans="1:17" s="30" customFormat="1" ht="12.75">
      <c r="A104" s="171"/>
      <c r="B104" s="172"/>
      <c r="C104" s="185"/>
      <c r="D104" s="185"/>
    </row>
    <row r="105" spans="1:17" s="30" customFormat="1" ht="12.75">
      <c r="A105" s="171"/>
      <c r="B105" s="172" t="s">
        <v>346</v>
      </c>
      <c r="C105" s="185"/>
      <c r="D105" s="185"/>
    </row>
    <row r="106" spans="1:17" s="30" customFormat="1" ht="12.75">
      <c r="A106" s="171"/>
      <c r="B106" s="172" t="s">
        <v>347</v>
      </c>
      <c r="C106" s="185"/>
      <c r="D106" s="185"/>
    </row>
    <row r="107" spans="1:17" s="30" customFormat="1" ht="12.75">
      <c r="A107" s="171"/>
      <c r="B107" s="172"/>
      <c r="C107" s="185"/>
      <c r="D107" s="185"/>
    </row>
    <row r="108" spans="1:17" s="30" customFormat="1" ht="12.75">
      <c r="A108" s="171"/>
      <c r="B108" s="175"/>
      <c r="C108" s="185"/>
      <c r="D108" s="185"/>
    </row>
    <row r="109" spans="1:17" s="30" customFormat="1" ht="12.75">
      <c r="A109" s="171"/>
      <c r="B109" s="264"/>
      <c r="C109" s="185"/>
      <c r="D109" s="185"/>
    </row>
    <row r="110" spans="1:17" s="30" customFormat="1" ht="12.75">
      <c r="A110" s="171"/>
      <c r="B110" s="264"/>
      <c r="C110" s="185"/>
      <c r="D110" s="185"/>
    </row>
    <row r="111" spans="1:17" s="30" customFormat="1" ht="12.75">
      <c r="A111" s="171"/>
      <c r="B111" s="264"/>
      <c r="C111" s="185"/>
      <c r="D111" s="185"/>
    </row>
    <row r="112" spans="1:17" s="30" customFormat="1" ht="12.75">
      <c r="A112" s="171"/>
      <c r="B112" s="175"/>
      <c r="C112" s="185"/>
      <c r="D112" s="185"/>
    </row>
    <row r="113" spans="1:4" s="30" customFormat="1" ht="12.75">
      <c r="A113" s="171"/>
      <c r="B113" s="180"/>
      <c r="C113" s="185"/>
      <c r="D113" s="185"/>
    </row>
    <row r="114" spans="1:4" s="30" customFormat="1" ht="12.75">
      <c r="A114" s="171"/>
      <c r="B114" s="264"/>
      <c r="C114" s="185"/>
      <c r="D114" s="185"/>
    </row>
    <row r="115" spans="1:4" s="30" customFormat="1" ht="12.75">
      <c r="A115" s="171"/>
      <c r="B115" s="180"/>
      <c r="C115" s="185"/>
      <c r="D115" s="185"/>
    </row>
    <row r="116" spans="1:4" s="30" customFormat="1" ht="12.75">
      <c r="A116" s="171"/>
      <c r="B116" s="265"/>
      <c r="C116" s="185"/>
      <c r="D116" s="185"/>
    </row>
    <row r="117" spans="1:4" s="30" customFormat="1" ht="12.75">
      <c r="A117" s="171"/>
      <c r="B117" s="265"/>
      <c r="C117" s="185"/>
      <c r="D117" s="185"/>
    </row>
    <row r="118" spans="1:4" s="30" customFormat="1" ht="12.75">
      <c r="A118" s="171"/>
      <c r="B118" s="184"/>
      <c r="C118" s="185"/>
      <c r="D118" s="185"/>
    </row>
    <row r="119" spans="1:4" s="30" customFormat="1" ht="12.75">
      <c r="A119" s="171"/>
      <c r="B119" s="265"/>
      <c r="C119" s="185"/>
      <c r="D119" s="185"/>
    </row>
    <row r="120" spans="1:4" s="30" customFormat="1">
      <c r="A120" s="266"/>
      <c r="B120" s="267"/>
      <c r="C120" s="268"/>
      <c r="D120" s="268"/>
    </row>
  </sheetData>
  <mergeCells count="18">
    <mergeCell ref="C19:D19"/>
    <mergeCell ref="C20:D20"/>
    <mergeCell ref="C21:D21"/>
    <mergeCell ref="B11:D11"/>
    <mergeCell ref="B16:D16"/>
    <mergeCell ref="C17:D17"/>
    <mergeCell ref="C18:D18"/>
    <mergeCell ref="C25:D25"/>
    <mergeCell ref="C26:D26"/>
    <mergeCell ref="C28:D28"/>
    <mergeCell ref="C22:D22"/>
    <mergeCell ref="C23:D23"/>
    <mergeCell ref="C24:D24"/>
    <mergeCell ref="C33:D33"/>
    <mergeCell ref="B68:D68"/>
    <mergeCell ref="C30:D30"/>
    <mergeCell ref="C31:D31"/>
    <mergeCell ref="C32:D32"/>
  </mergeCells>
  <printOptions horizontalCentered="1"/>
  <pageMargins left="0.25" right="0.25" top="0.75" bottom="0.75" header="0.3" footer="0.3"/>
  <pageSetup paperSize="9" scale="54" fitToHeight="3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2"/>
  <sheetViews>
    <sheetView topLeftCell="C7" workbookViewId="0">
      <selection activeCell="D134" sqref="D134"/>
    </sheetView>
  </sheetViews>
  <sheetFormatPr defaultColWidth="12.140625" defaultRowHeight="12.75"/>
  <cols>
    <col min="1" max="1" width="7.85546875" style="31" hidden="1" customWidth="1"/>
    <col min="2" max="2" width="52.140625" style="32" hidden="1" customWidth="1"/>
    <col min="3" max="3" width="9.85546875" style="33" customWidth="1"/>
    <col min="4" max="4" width="55.140625" style="32" customWidth="1"/>
    <col min="5" max="6" width="12" style="32" customWidth="1"/>
    <col min="7" max="7" width="13.85546875" style="32" customWidth="1"/>
    <col min="8" max="9" width="13.140625" style="32" customWidth="1"/>
    <col min="10" max="10" width="12" style="32" customWidth="1"/>
    <col min="11" max="11" width="11.5703125" style="32" customWidth="1"/>
    <col min="12" max="12" width="11.140625" style="32" customWidth="1"/>
    <col min="13" max="13" width="12.140625" style="32" customWidth="1"/>
    <col min="14" max="14" width="11.140625" style="32" customWidth="1"/>
    <col min="15" max="15" width="10.140625" style="32" customWidth="1"/>
    <col min="16" max="16" width="32.85546875" style="1" customWidth="1"/>
    <col min="17" max="18" width="9.140625" style="1" customWidth="1"/>
    <col min="19" max="20" width="10" style="1" customWidth="1"/>
    <col min="21" max="21" width="8.140625" style="1" customWidth="1"/>
    <col min="22" max="22" width="3.5703125" style="1" customWidth="1"/>
    <col min="23" max="23" width="12.140625" style="1" hidden="1" customWidth="1"/>
    <col min="24" max="24" width="7.42578125" style="1" hidden="1" customWidth="1"/>
    <col min="25" max="31" width="12.140625" style="1" hidden="1" customWidth="1"/>
    <col min="32" max="16384" width="12.140625" style="1"/>
  </cols>
  <sheetData>
    <row r="1" spans="1:28" ht="15.75" customHeight="1">
      <c r="A1" s="34"/>
      <c r="B1" s="35"/>
      <c r="C1" s="36"/>
      <c r="D1" s="36"/>
      <c r="E1" s="36"/>
      <c r="F1" s="36"/>
      <c r="G1" s="36"/>
      <c r="H1" s="35"/>
      <c r="I1" s="115"/>
      <c r="J1" s="115"/>
      <c r="K1" s="45"/>
      <c r="L1" s="45"/>
      <c r="M1" s="45"/>
      <c r="N1" s="45"/>
      <c r="O1" s="45"/>
    </row>
    <row r="2" spans="1:28" ht="15.75" customHeight="1">
      <c r="A2" s="34"/>
      <c r="B2" s="37"/>
      <c r="C2" s="38"/>
      <c r="D2" s="37"/>
      <c r="E2" s="36"/>
      <c r="F2" s="36"/>
      <c r="G2" s="36"/>
      <c r="H2" s="37"/>
      <c r="I2" s="115"/>
      <c r="J2" s="115"/>
      <c r="K2" s="115"/>
      <c r="L2" s="115"/>
      <c r="M2" s="115"/>
      <c r="N2" s="115"/>
      <c r="O2" s="115"/>
    </row>
    <row r="3" spans="1:28" ht="15.75" customHeight="1">
      <c r="A3" s="34"/>
      <c r="B3" s="36"/>
      <c r="C3" s="36"/>
      <c r="D3" s="36"/>
      <c r="E3" s="36"/>
      <c r="F3" s="36"/>
      <c r="G3" s="36"/>
      <c r="H3" s="35"/>
      <c r="I3" s="115"/>
      <c r="J3" s="115"/>
      <c r="K3" s="115"/>
      <c r="L3" s="115"/>
      <c r="M3" s="115"/>
      <c r="N3" s="115"/>
      <c r="O3" s="115"/>
    </row>
    <row r="4" spans="1:28" ht="15.75" customHeight="1">
      <c r="A4" s="34"/>
      <c r="B4" s="36"/>
      <c r="C4" s="36"/>
      <c r="D4" s="36"/>
      <c r="E4" s="36"/>
      <c r="F4" s="36"/>
      <c r="G4" s="36"/>
      <c r="H4" s="39"/>
      <c r="I4" s="39"/>
      <c r="J4" s="39"/>
      <c r="K4" s="116"/>
      <c r="L4" s="116"/>
      <c r="M4" s="116"/>
      <c r="N4" s="117" t="s">
        <v>179</v>
      </c>
      <c r="O4" s="117"/>
    </row>
    <row r="5" spans="1:28" ht="15.75" customHeight="1">
      <c r="A5" s="40"/>
      <c r="B5" s="41"/>
      <c r="C5" s="41"/>
      <c r="D5" s="42"/>
      <c r="E5" s="43"/>
      <c r="F5" s="43"/>
      <c r="G5" s="43"/>
      <c r="H5" s="39"/>
      <c r="I5" s="43"/>
      <c r="J5" s="43"/>
      <c r="K5" s="115"/>
      <c r="L5" s="115"/>
      <c r="M5" s="115"/>
      <c r="N5" s="115"/>
      <c r="O5" s="115"/>
    </row>
    <row r="6" spans="1:28" ht="14.45" hidden="1" customHeight="1">
      <c r="A6" s="44"/>
      <c r="B6" s="45"/>
      <c r="C6" s="45"/>
      <c r="D6" s="42"/>
      <c r="E6" s="46"/>
      <c r="F6" s="46"/>
      <c r="G6" s="46"/>
      <c r="H6" s="39"/>
      <c r="I6" s="35"/>
      <c r="J6" s="118"/>
      <c r="K6" s="115"/>
      <c r="L6" s="115"/>
      <c r="M6" s="115"/>
      <c r="N6" s="115"/>
      <c r="O6" s="115"/>
    </row>
    <row r="7" spans="1:28" ht="15.75" customHeight="1">
      <c r="A7" s="47"/>
      <c r="B7" s="48" t="s">
        <v>180</v>
      </c>
      <c r="C7" s="49"/>
      <c r="D7" s="50" t="s">
        <v>0</v>
      </c>
      <c r="E7" s="51"/>
      <c r="F7" s="51"/>
      <c r="G7" s="51"/>
      <c r="H7" s="51"/>
      <c r="I7" s="119"/>
      <c r="J7" s="36"/>
      <c r="K7" s="115" t="s">
        <v>181</v>
      </c>
      <c r="L7" s="115"/>
      <c r="M7" s="115"/>
      <c r="N7" s="115"/>
      <c r="O7" s="115"/>
    </row>
    <row r="8" spans="1:28" ht="15.75" customHeight="1">
      <c r="A8" s="52"/>
      <c r="B8" s="53" t="s">
        <v>182</v>
      </c>
      <c r="C8" s="54"/>
      <c r="D8" s="55" t="s">
        <v>1</v>
      </c>
      <c r="E8" s="51"/>
      <c r="F8" s="51"/>
      <c r="G8" s="51"/>
      <c r="H8" s="56"/>
      <c r="I8" s="120"/>
      <c r="J8" s="120"/>
      <c r="K8" s="120"/>
      <c r="L8" s="120"/>
      <c r="M8" s="120"/>
      <c r="N8" s="121" t="s">
        <v>183</v>
      </c>
      <c r="O8" s="121"/>
    </row>
    <row r="9" spans="1:28" ht="14.1" hidden="1" customHeight="1">
      <c r="A9" s="47"/>
      <c r="B9" s="41"/>
      <c r="C9" s="41"/>
      <c r="D9" s="41"/>
      <c r="E9" s="41"/>
      <c r="F9" s="41"/>
      <c r="G9" s="41"/>
      <c r="H9" s="41"/>
      <c r="I9" s="41"/>
      <c r="J9" s="122"/>
      <c r="K9" s="41"/>
      <c r="L9" s="41"/>
      <c r="M9" s="41"/>
      <c r="N9" s="41"/>
      <c r="O9" s="41"/>
    </row>
    <row r="10" spans="1:28" ht="44.25" customHeight="1">
      <c r="A10" s="285" t="s">
        <v>184</v>
      </c>
      <c r="B10" s="286" t="s">
        <v>185</v>
      </c>
      <c r="C10" s="57" t="s">
        <v>2</v>
      </c>
      <c r="D10" s="286" t="s">
        <v>3</v>
      </c>
      <c r="E10" s="287" t="s">
        <v>186</v>
      </c>
      <c r="F10" s="4" t="s">
        <v>187</v>
      </c>
      <c r="G10" s="4" t="s">
        <v>188</v>
      </c>
      <c r="H10" s="59" t="s">
        <v>189</v>
      </c>
      <c r="I10" s="123" t="s">
        <v>190</v>
      </c>
      <c r="J10" s="123" t="s">
        <v>191</v>
      </c>
      <c r="K10" s="283" t="s">
        <v>192</v>
      </c>
      <c r="L10" s="283" t="s">
        <v>193</v>
      </c>
      <c r="M10" s="283" t="s">
        <v>194</v>
      </c>
      <c r="N10" s="283" t="s">
        <v>195</v>
      </c>
      <c r="O10" s="283" t="s">
        <v>196</v>
      </c>
      <c r="W10" s="141"/>
    </row>
    <row r="11" spans="1:28" ht="27.75" customHeight="1">
      <c r="A11" s="285"/>
      <c r="B11" s="286"/>
      <c r="C11" s="57"/>
      <c r="D11" s="286"/>
      <c r="E11" s="287"/>
      <c r="F11" s="58" t="s">
        <v>197</v>
      </c>
      <c r="G11" s="58" t="s">
        <v>198</v>
      </c>
      <c r="H11" s="60" t="s">
        <v>199</v>
      </c>
      <c r="I11" s="60" t="s">
        <v>199</v>
      </c>
      <c r="J11" s="60" t="s">
        <v>199</v>
      </c>
      <c r="K11" s="284"/>
      <c r="L11" s="284"/>
      <c r="M11" s="284"/>
      <c r="N11" s="284"/>
      <c r="O11" s="284"/>
    </row>
    <row r="12" spans="1:28" ht="45.95" hidden="1" customHeight="1">
      <c r="A12" s="61"/>
      <c r="B12" s="62"/>
      <c r="C12" s="62"/>
      <c r="D12" s="63" t="s">
        <v>200</v>
      </c>
      <c r="E12" s="4"/>
      <c r="F12" s="4"/>
      <c r="G12" s="4"/>
      <c r="H12" s="64"/>
      <c r="I12" s="64"/>
      <c r="J12" s="64"/>
      <c r="K12" s="124"/>
      <c r="L12" s="124"/>
      <c r="M12" s="124"/>
      <c r="N12" s="124"/>
      <c r="O12" s="124"/>
    </row>
    <row r="13" spans="1:28" ht="15" customHeight="1">
      <c r="A13" s="61"/>
      <c r="B13" s="62"/>
      <c r="C13" s="62"/>
      <c r="D13" s="63" t="s">
        <v>201</v>
      </c>
      <c r="E13" s="65"/>
      <c r="F13" s="65"/>
      <c r="G13" s="65"/>
      <c r="H13" s="66"/>
      <c r="I13" s="66"/>
      <c r="J13" s="66"/>
      <c r="K13" s="125" t="s">
        <v>7</v>
      </c>
      <c r="L13" s="125" t="s">
        <v>8</v>
      </c>
      <c r="M13" s="125" t="s">
        <v>9</v>
      </c>
      <c r="N13" s="125" t="s">
        <v>10</v>
      </c>
      <c r="O13" s="125" t="s">
        <v>11</v>
      </c>
    </row>
    <row r="14" spans="1:28" hidden="1">
      <c r="A14" s="67"/>
      <c r="B14" s="68" t="s">
        <v>202</v>
      </c>
      <c r="C14" s="69"/>
      <c r="D14" s="70" t="s">
        <v>12</v>
      </c>
      <c r="E14" s="71"/>
      <c r="F14" s="72"/>
      <c r="G14" s="73"/>
      <c r="H14" s="74"/>
      <c r="I14" s="126"/>
      <c r="J14" s="127"/>
      <c r="K14" s="128"/>
      <c r="L14" s="128"/>
      <c r="M14" s="128"/>
      <c r="N14" s="128"/>
      <c r="O14" s="128"/>
    </row>
    <row r="15" spans="1:28" hidden="1">
      <c r="A15" s="75" t="s">
        <v>13</v>
      </c>
      <c r="B15" s="75" t="s">
        <v>203</v>
      </c>
      <c r="C15" s="76" t="s">
        <v>7</v>
      </c>
      <c r="D15" s="77" t="s">
        <v>204</v>
      </c>
      <c r="E15" s="71">
        <v>0.04</v>
      </c>
      <c r="F15" s="72"/>
      <c r="G15" s="73"/>
      <c r="H15" s="78">
        <f>ROUND(I15*(1-E15),-2)</f>
        <v>9040000</v>
      </c>
      <c r="I15" s="129">
        <f t="shared" ref="I15:I19" si="0">ROUND(J15/1.2,2)</f>
        <v>9416666.6699999999</v>
      </c>
      <c r="J15" s="129">
        <v>11300000</v>
      </c>
      <c r="K15" s="130" t="s">
        <v>14</v>
      </c>
      <c r="L15" s="128"/>
      <c r="M15" s="128"/>
      <c r="N15" s="128"/>
      <c r="O15" s="128"/>
      <c r="P15" s="10"/>
      <c r="Q15" s="10"/>
      <c r="R15" s="10"/>
      <c r="S15" s="10"/>
      <c r="T15" s="10"/>
      <c r="U15" s="10"/>
      <c r="W15" s="10"/>
      <c r="X15" s="15"/>
      <c r="AB15" s="17"/>
    </row>
    <row r="16" spans="1:28" hidden="1">
      <c r="A16" s="75"/>
      <c r="B16" s="75"/>
      <c r="C16" s="76" t="s">
        <v>8</v>
      </c>
      <c r="D16" s="77" t="s">
        <v>205</v>
      </c>
      <c r="E16" s="71">
        <v>0.04</v>
      </c>
      <c r="F16" s="72"/>
      <c r="G16" s="73"/>
      <c r="H16" s="78">
        <f>ROUND(I16*(1-E16),-2)</f>
        <v>9040000</v>
      </c>
      <c r="I16" s="129">
        <f t="shared" si="0"/>
        <v>9416666.6699999999</v>
      </c>
      <c r="J16" s="129">
        <v>11300000</v>
      </c>
      <c r="K16" s="128"/>
      <c r="L16" s="130" t="s">
        <v>14</v>
      </c>
      <c r="M16" s="128"/>
      <c r="N16" s="128"/>
      <c r="O16" s="128"/>
      <c r="P16" s="10"/>
      <c r="Q16" s="10"/>
      <c r="R16" s="10"/>
      <c r="S16" s="10"/>
      <c r="T16" s="10"/>
      <c r="U16" s="10"/>
      <c r="W16" s="10"/>
      <c r="X16" s="15"/>
      <c r="AB16" s="17"/>
    </row>
    <row r="17" spans="1:28" hidden="1">
      <c r="A17" s="75" t="s">
        <v>15</v>
      </c>
      <c r="B17" s="75" t="s">
        <v>206</v>
      </c>
      <c r="C17" s="76" t="s">
        <v>9</v>
      </c>
      <c r="D17" s="77" t="s">
        <v>207</v>
      </c>
      <c r="E17" s="71">
        <v>0.04</v>
      </c>
      <c r="F17" s="72"/>
      <c r="G17" s="73"/>
      <c r="H17" s="78">
        <f t="shared" ref="H17:H19" si="1">ROUND(I17*(1-E17),-2)</f>
        <v>10240000</v>
      </c>
      <c r="I17" s="129">
        <f t="shared" si="0"/>
        <v>10666666.67</v>
      </c>
      <c r="J17" s="129">
        <v>12800000</v>
      </c>
      <c r="K17" s="128"/>
      <c r="L17" s="128"/>
      <c r="M17" s="130" t="s">
        <v>14</v>
      </c>
      <c r="N17" s="128"/>
      <c r="O17" s="128"/>
      <c r="P17" s="10"/>
      <c r="Q17" s="10"/>
      <c r="R17" s="10"/>
      <c r="S17" s="10"/>
      <c r="T17" s="10"/>
      <c r="U17" s="10"/>
      <c r="W17" s="10"/>
      <c r="X17" s="15"/>
      <c r="AB17" s="17"/>
    </row>
    <row r="18" spans="1:28" hidden="1">
      <c r="A18" s="75" t="s">
        <v>16</v>
      </c>
      <c r="B18" s="75" t="s">
        <v>208</v>
      </c>
      <c r="C18" s="76" t="s">
        <v>10</v>
      </c>
      <c r="D18" s="77" t="s">
        <v>209</v>
      </c>
      <c r="E18" s="71">
        <v>0.04</v>
      </c>
      <c r="F18" s="72"/>
      <c r="G18" s="73"/>
      <c r="H18" s="78">
        <f t="shared" si="1"/>
        <v>12080000</v>
      </c>
      <c r="I18" s="129">
        <f t="shared" si="0"/>
        <v>12583333.33</v>
      </c>
      <c r="J18" s="129">
        <v>15100000</v>
      </c>
      <c r="K18" s="128"/>
      <c r="L18" s="128"/>
      <c r="M18" s="128"/>
      <c r="N18" s="130" t="s">
        <v>14</v>
      </c>
      <c r="O18" s="128"/>
      <c r="P18" s="10"/>
      <c r="Q18" s="10"/>
      <c r="R18" s="10"/>
      <c r="S18" s="10"/>
      <c r="T18" s="10"/>
      <c r="U18" s="10"/>
      <c r="W18" s="10"/>
      <c r="X18" s="15"/>
      <c r="AB18" s="17"/>
    </row>
    <row r="19" spans="1:28" hidden="1">
      <c r="A19" s="75"/>
      <c r="B19" s="75"/>
      <c r="C19" s="76" t="s">
        <v>10</v>
      </c>
      <c r="D19" s="77" t="s">
        <v>210</v>
      </c>
      <c r="E19" s="71">
        <v>0.04</v>
      </c>
      <c r="F19" s="72"/>
      <c r="G19" s="73"/>
      <c r="H19" s="78">
        <f t="shared" si="1"/>
        <v>12312000</v>
      </c>
      <c r="I19" s="129">
        <f t="shared" si="0"/>
        <v>12825000</v>
      </c>
      <c r="J19" s="129">
        <f>J18+290000</f>
        <v>15390000</v>
      </c>
      <c r="K19" s="128"/>
      <c r="L19" s="128"/>
      <c r="M19" s="128"/>
      <c r="N19" s="128"/>
      <c r="O19" s="130" t="s">
        <v>14</v>
      </c>
      <c r="P19" s="10"/>
      <c r="Q19" s="10"/>
      <c r="R19" s="10"/>
      <c r="S19" s="10"/>
      <c r="T19" s="10"/>
      <c r="U19" s="10"/>
      <c r="W19" s="10"/>
      <c r="X19" s="15"/>
      <c r="AB19" s="17"/>
    </row>
    <row r="20" spans="1:28" hidden="1">
      <c r="A20" s="79"/>
      <c r="B20" s="80" t="s">
        <v>211</v>
      </c>
      <c r="C20" s="81"/>
      <c r="D20" s="80" t="s">
        <v>22</v>
      </c>
      <c r="E20" s="82"/>
      <c r="F20" s="83"/>
      <c r="G20" s="84"/>
      <c r="H20" s="85"/>
      <c r="I20" s="131"/>
      <c r="J20" s="131"/>
      <c r="K20" s="128"/>
      <c r="L20" s="128"/>
      <c r="M20" s="128"/>
      <c r="N20" s="128"/>
      <c r="O20" s="128"/>
    </row>
    <row r="21" spans="1:28" ht="26.1" hidden="1" customHeight="1">
      <c r="A21" s="79"/>
      <c r="B21" s="80"/>
      <c r="C21" s="81"/>
      <c r="D21" s="77" t="s">
        <v>23</v>
      </c>
      <c r="E21" s="82"/>
      <c r="F21" s="83"/>
      <c r="G21" s="84"/>
      <c r="H21" s="85"/>
      <c r="I21" s="131"/>
      <c r="J21" s="131"/>
      <c r="K21" s="288" t="s">
        <v>24</v>
      </c>
      <c r="L21" s="291"/>
      <c r="M21" s="132" t="s">
        <v>25</v>
      </c>
      <c r="N21" s="288" t="s">
        <v>26</v>
      </c>
      <c r="O21" s="291"/>
    </row>
    <row r="22" spans="1:28" hidden="1">
      <c r="A22" s="79"/>
      <c r="B22" s="80"/>
      <c r="C22" s="81"/>
      <c r="D22" s="77" t="s">
        <v>27</v>
      </c>
      <c r="E22" s="82"/>
      <c r="F22" s="83"/>
      <c r="G22" s="84"/>
      <c r="H22" s="85"/>
      <c r="I22" s="131"/>
      <c r="J22" s="131"/>
      <c r="K22" s="295" t="s">
        <v>28</v>
      </c>
      <c r="L22" s="296"/>
      <c r="M22" s="297"/>
      <c r="N22" s="297"/>
      <c r="O22" s="298"/>
    </row>
    <row r="23" spans="1:28" ht="12.95" hidden="1" customHeight="1">
      <c r="A23" s="79"/>
      <c r="B23" s="80"/>
      <c r="C23" s="81"/>
      <c r="D23" s="77" t="s">
        <v>29</v>
      </c>
      <c r="E23" s="82"/>
      <c r="F23" s="83"/>
      <c r="G23" s="84"/>
      <c r="H23" s="85"/>
      <c r="I23" s="131"/>
      <c r="J23" s="131"/>
      <c r="K23" s="288" t="s">
        <v>30</v>
      </c>
      <c r="L23" s="289"/>
      <c r="M23" s="299"/>
      <c r="N23" s="299"/>
      <c r="O23" s="300"/>
    </row>
    <row r="24" spans="1:28" hidden="1">
      <c r="A24" s="79"/>
      <c r="B24" s="80"/>
      <c r="C24" s="81"/>
      <c r="D24" s="77" t="s">
        <v>31</v>
      </c>
      <c r="E24" s="82"/>
      <c r="F24" s="83"/>
      <c r="G24" s="84"/>
      <c r="H24" s="85"/>
      <c r="I24" s="131"/>
      <c r="J24" s="131"/>
      <c r="K24" s="288">
        <v>6494</v>
      </c>
      <c r="L24" s="291"/>
      <c r="M24" s="132">
        <v>8424</v>
      </c>
      <c r="N24" s="288">
        <v>9726</v>
      </c>
      <c r="O24" s="291"/>
    </row>
    <row r="25" spans="1:28" hidden="1">
      <c r="A25" s="79"/>
      <c r="B25" s="80"/>
      <c r="C25" s="81"/>
      <c r="D25" s="77" t="s">
        <v>32</v>
      </c>
      <c r="E25" s="82"/>
      <c r="F25" s="83"/>
      <c r="G25" s="84"/>
      <c r="H25" s="85"/>
      <c r="I25" s="131"/>
      <c r="J25" s="131"/>
      <c r="K25" s="288" t="s">
        <v>33</v>
      </c>
      <c r="L25" s="291"/>
      <c r="M25" s="132" t="s">
        <v>34</v>
      </c>
      <c r="N25" s="288" t="s">
        <v>35</v>
      </c>
      <c r="O25" s="291"/>
    </row>
    <row r="26" spans="1:28" ht="27.95" hidden="1" customHeight="1">
      <c r="A26" s="79"/>
      <c r="B26" s="80"/>
      <c r="C26" s="81"/>
      <c r="D26" s="77" t="s">
        <v>36</v>
      </c>
      <c r="E26" s="82"/>
      <c r="F26" s="83"/>
      <c r="G26" s="84"/>
      <c r="H26" s="85"/>
      <c r="I26" s="131"/>
      <c r="J26" s="131"/>
      <c r="K26" s="288" t="s">
        <v>37</v>
      </c>
      <c r="L26" s="291"/>
      <c r="M26" s="132" t="s">
        <v>38</v>
      </c>
      <c r="N26" s="288" t="s">
        <v>39</v>
      </c>
      <c r="O26" s="291"/>
    </row>
    <row r="27" spans="1:28" ht="25.5" hidden="1">
      <c r="A27" s="79"/>
      <c r="B27" s="80"/>
      <c r="C27" s="81"/>
      <c r="D27" s="77" t="s">
        <v>40</v>
      </c>
      <c r="E27" s="82"/>
      <c r="F27" s="83"/>
      <c r="G27" s="84"/>
      <c r="H27" s="85"/>
      <c r="I27" s="131"/>
      <c r="J27" s="131"/>
      <c r="K27" s="288" t="s">
        <v>41</v>
      </c>
      <c r="L27" s="291"/>
      <c r="M27" s="132" t="s">
        <v>42</v>
      </c>
      <c r="N27" s="288" t="s">
        <v>43</v>
      </c>
      <c r="O27" s="291"/>
    </row>
    <row r="28" spans="1:28" hidden="1">
      <c r="A28" s="79"/>
      <c r="B28" s="80"/>
      <c r="C28" s="81"/>
      <c r="D28" s="77" t="s">
        <v>44</v>
      </c>
      <c r="E28" s="82"/>
      <c r="F28" s="83"/>
      <c r="G28" s="84"/>
      <c r="H28" s="85"/>
      <c r="I28" s="131"/>
      <c r="J28" s="131"/>
      <c r="K28" s="288" t="s">
        <v>45</v>
      </c>
      <c r="L28" s="291"/>
      <c r="M28" s="132" t="s">
        <v>45</v>
      </c>
      <c r="N28" s="288" t="s">
        <v>45</v>
      </c>
      <c r="O28" s="291"/>
    </row>
    <row r="29" spans="1:28" hidden="1">
      <c r="A29" s="79"/>
      <c r="B29" s="80"/>
      <c r="C29" s="81"/>
      <c r="D29" s="77" t="s">
        <v>46</v>
      </c>
      <c r="E29" s="82"/>
      <c r="F29" s="83"/>
      <c r="G29" s="84"/>
      <c r="H29" s="85"/>
      <c r="I29" s="131"/>
      <c r="J29" s="131"/>
      <c r="K29" s="288" t="s">
        <v>45</v>
      </c>
      <c r="L29" s="291"/>
      <c r="M29" s="132" t="s">
        <v>45</v>
      </c>
      <c r="N29" s="288" t="s">
        <v>45</v>
      </c>
      <c r="O29" s="291"/>
    </row>
    <row r="30" spans="1:28" ht="42" hidden="1" customHeight="1">
      <c r="A30" s="79"/>
      <c r="B30" s="86" t="s">
        <v>212</v>
      </c>
      <c r="C30" s="87"/>
      <c r="D30" s="88" t="s">
        <v>47</v>
      </c>
      <c r="E30" s="89"/>
      <c r="F30" s="90"/>
      <c r="G30" s="91"/>
      <c r="H30" s="92"/>
      <c r="I30" s="133"/>
      <c r="J30" s="133"/>
      <c r="K30" s="288" t="s">
        <v>48</v>
      </c>
      <c r="L30" s="291"/>
      <c r="M30" s="132" t="s">
        <v>213</v>
      </c>
      <c r="N30" s="288" t="s">
        <v>49</v>
      </c>
      <c r="O30" s="291"/>
    </row>
    <row r="31" spans="1:28" hidden="1">
      <c r="A31" s="79"/>
      <c r="B31" s="86" t="s">
        <v>214</v>
      </c>
      <c r="C31" s="87"/>
      <c r="D31" s="93" t="s">
        <v>50</v>
      </c>
      <c r="E31" s="89"/>
      <c r="F31" s="90"/>
      <c r="G31" s="91"/>
      <c r="H31" s="92"/>
      <c r="I31" s="133"/>
      <c r="J31" s="133"/>
      <c r="K31" s="134" t="s">
        <v>51</v>
      </c>
      <c r="L31" s="135" t="s">
        <v>52</v>
      </c>
      <c r="M31" s="134" t="s">
        <v>53</v>
      </c>
      <c r="N31" s="134" t="s">
        <v>53</v>
      </c>
      <c r="O31" s="135" t="s">
        <v>54</v>
      </c>
    </row>
    <row r="32" spans="1:28" hidden="1">
      <c r="A32" s="79"/>
      <c r="B32" s="86" t="s">
        <v>215</v>
      </c>
      <c r="C32" s="87"/>
      <c r="D32" s="93" t="s">
        <v>55</v>
      </c>
      <c r="E32" s="89"/>
      <c r="F32" s="90"/>
      <c r="G32" s="91"/>
      <c r="H32" s="92"/>
      <c r="I32" s="133"/>
      <c r="J32" s="133"/>
      <c r="K32" s="292">
        <v>13400</v>
      </c>
      <c r="L32" s="291"/>
      <c r="M32" s="134">
        <v>17800</v>
      </c>
      <c r="N32" s="292">
        <v>18000</v>
      </c>
      <c r="O32" s="291"/>
    </row>
    <row r="33" spans="1:15" ht="14.25" hidden="1">
      <c r="A33" s="79"/>
      <c r="B33" s="86"/>
      <c r="C33" s="87"/>
      <c r="D33" s="93" t="s">
        <v>216</v>
      </c>
      <c r="E33" s="89"/>
      <c r="F33" s="90"/>
      <c r="G33" s="91"/>
      <c r="H33" s="92"/>
      <c r="I33" s="133"/>
      <c r="J33" s="133"/>
      <c r="K33" s="288">
        <v>3.3</v>
      </c>
      <c r="L33" s="291"/>
      <c r="M33" s="134">
        <v>6.3</v>
      </c>
      <c r="N33" s="134">
        <v>9.1</v>
      </c>
      <c r="O33" s="134">
        <v>7.6</v>
      </c>
    </row>
    <row r="34" spans="1:15" s="29" customFormat="1" hidden="1">
      <c r="A34" s="79"/>
      <c r="B34" s="86"/>
      <c r="C34" s="87"/>
      <c r="D34" s="93" t="s">
        <v>57</v>
      </c>
      <c r="E34" s="82"/>
      <c r="F34" s="83"/>
      <c r="G34" s="84"/>
      <c r="H34" s="94"/>
      <c r="I34" s="131"/>
      <c r="J34" s="131"/>
      <c r="K34" s="288">
        <v>260</v>
      </c>
      <c r="L34" s="293"/>
      <c r="M34" s="135">
        <v>265</v>
      </c>
      <c r="N34" s="288" t="s">
        <v>58</v>
      </c>
      <c r="O34" s="294"/>
    </row>
    <row r="35" spans="1:15" s="29" customFormat="1" hidden="1">
      <c r="A35" s="79"/>
      <c r="B35" s="86"/>
      <c r="C35" s="87"/>
      <c r="D35" s="93" t="s">
        <v>59</v>
      </c>
      <c r="E35" s="82"/>
      <c r="F35" s="83"/>
      <c r="G35" s="84"/>
      <c r="H35" s="94"/>
      <c r="I35" s="131"/>
      <c r="J35" s="131"/>
      <c r="K35" s="288" t="s">
        <v>60</v>
      </c>
      <c r="L35" s="289"/>
      <c r="M35" s="290"/>
      <c r="N35" s="290"/>
      <c r="O35" s="290"/>
    </row>
    <row r="36" spans="1:15" hidden="1">
      <c r="A36" s="79"/>
      <c r="B36" s="86" t="s">
        <v>217</v>
      </c>
      <c r="C36" s="87"/>
      <c r="D36" s="93" t="s">
        <v>61</v>
      </c>
      <c r="E36" s="82"/>
      <c r="F36" s="83"/>
      <c r="G36" s="84"/>
      <c r="H36" s="94"/>
      <c r="I36" s="131"/>
      <c r="J36" s="131"/>
      <c r="K36" s="288" t="s">
        <v>62</v>
      </c>
      <c r="L36" s="291"/>
      <c r="M36" s="135" t="s">
        <v>62</v>
      </c>
      <c r="N36" s="288" t="s">
        <v>62</v>
      </c>
      <c r="O36" s="291"/>
    </row>
    <row r="37" spans="1:15" hidden="1">
      <c r="A37" s="79"/>
      <c r="B37" s="86" t="s">
        <v>218</v>
      </c>
      <c r="C37" s="87"/>
      <c r="D37" s="93" t="s">
        <v>63</v>
      </c>
      <c r="E37" s="82"/>
      <c r="F37" s="83"/>
      <c r="G37" s="84"/>
      <c r="H37" s="94"/>
      <c r="I37" s="131"/>
      <c r="J37" s="131"/>
      <c r="K37" s="288" t="s">
        <v>62</v>
      </c>
      <c r="L37" s="291"/>
      <c r="M37" s="135" t="s">
        <v>64</v>
      </c>
      <c r="N37" s="288" t="s">
        <v>65</v>
      </c>
      <c r="O37" s="291"/>
    </row>
    <row r="38" spans="1:15" hidden="1">
      <c r="A38" s="79"/>
      <c r="B38" s="86" t="s">
        <v>219</v>
      </c>
      <c r="C38" s="87"/>
      <c r="D38" s="93" t="s">
        <v>66</v>
      </c>
      <c r="E38" s="82"/>
      <c r="F38" s="83"/>
      <c r="G38" s="84"/>
      <c r="H38" s="94"/>
      <c r="I38" s="131"/>
      <c r="J38" s="131"/>
      <c r="K38" s="135" t="s">
        <v>67</v>
      </c>
      <c r="L38" s="135" t="s">
        <v>67</v>
      </c>
      <c r="M38" s="135" t="s">
        <v>67</v>
      </c>
      <c r="N38" s="135" t="s">
        <v>67</v>
      </c>
      <c r="O38" s="135" t="s">
        <v>67</v>
      </c>
    </row>
    <row r="39" spans="1:15" hidden="1">
      <c r="A39" s="79"/>
      <c r="B39" s="86" t="s">
        <v>220</v>
      </c>
      <c r="C39" s="87"/>
      <c r="D39" s="95" t="s">
        <v>68</v>
      </c>
      <c r="E39" s="82"/>
      <c r="F39" s="83"/>
      <c r="G39" s="84"/>
      <c r="H39" s="94"/>
      <c r="I39" s="131"/>
      <c r="J39" s="131"/>
      <c r="K39" s="135" t="s">
        <v>67</v>
      </c>
      <c r="L39" s="135" t="s">
        <v>67</v>
      </c>
      <c r="M39" s="135" t="s">
        <v>67</v>
      </c>
      <c r="N39" s="135" t="s">
        <v>67</v>
      </c>
      <c r="O39" s="135" t="s">
        <v>67</v>
      </c>
    </row>
    <row r="40" spans="1:15" ht="14.45" hidden="1" customHeight="1">
      <c r="A40" s="79"/>
      <c r="B40" s="86"/>
      <c r="C40" s="87"/>
      <c r="D40" s="88" t="s">
        <v>71</v>
      </c>
      <c r="E40" s="82"/>
      <c r="F40" s="83"/>
      <c r="G40" s="84"/>
      <c r="H40" s="94"/>
      <c r="I40" s="131"/>
      <c r="J40" s="131"/>
      <c r="K40" s="135" t="s">
        <v>67</v>
      </c>
      <c r="L40" s="135" t="s">
        <v>67</v>
      </c>
      <c r="M40" s="135" t="s">
        <v>70</v>
      </c>
      <c r="N40" s="135" t="s">
        <v>70</v>
      </c>
      <c r="O40" s="135" t="s">
        <v>70</v>
      </c>
    </row>
    <row r="41" spans="1:15" ht="14.45" hidden="1" customHeight="1">
      <c r="A41" s="79"/>
      <c r="B41" s="86"/>
      <c r="C41" s="87"/>
      <c r="D41" s="88" t="s">
        <v>72</v>
      </c>
      <c r="E41" s="82"/>
      <c r="F41" s="83"/>
      <c r="G41" s="84"/>
      <c r="H41" s="94"/>
      <c r="I41" s="131"/>
      <c r="J41" s="131"/>
      <c r="K41" s="136" t="s">
        <v>70</v>
      </c>
      <c r="L41" s="136" t="s">
        <v>70</v>
      </c>
      <c r="M41" s="136" t="s">
        <v>67</v>
      </c>
      <c r="N41" s="136" t="s">
        <v>67</v>
      </c>
      <c r="O41" s="136" t="s">
        <v>67</v>
      </c>
    </row>
    <row r="42" spans="1:15" hidden="1">
      <c r="A42" s="79"/>
      <c r="B42" s="86"/>
      <c r="C42" s="87"/>
      <c r="D42" s="93" t="s">
        <v>74</v>
      </c>
      <c r="E42" s="82"/>
      <c r="F42" s="83"/>
      <c r="G42" s="84"/>
      <c r="H42" s="94"/>
      <c r="I42" s="131"/>
      <c r="J42" s="131"/>
      <c r="K42" s="135" t="s">
        <v>67</v>
      </c>
      <c r="L42" s="135" t="s">
        <v>67</v>
      </c>
      <c r="M42" s="135" t="s">
        <v>67</v>
      </c>
      <c r="N42" s="135" t="s">
        <v>67</v>
      </c>
      <c r="O42" s="135" t="s">
        <v>67</v>
      </c>
    </row>
    <row r="43" spans="1:15" hidden="1">
      <c r="A43" s="79"/>
      <c r="B43" s="86"/>
      <c r="C43" s="87"/>
      <c r="D43" s="88" t="s">
        <v>75</v>
      </c>
      <c r="E43" s="82"/>
      <c r="F43" s="83"/>
      <c r="G43" s="84"/>
      <c r="H43" s="94"/>
      <c r="I43" s="131"/>
      <c r="J43" s="131"/>
      <c r="K43" s="135" t="s">
        <v>67</v>
      </c>
      <c r="L43" s="135" t="s">
        <v>67</v>
      </c>
      <c r="M43" s="135" t="s">
        <v>67</v>
      </c>
      <c r="N43" s="135" t="s">
        <v>67</v>
      </c>
      <c r="O43" s="135" t="s">
        <v>67</v>
      </c>
    </row>
    <row r="44" spans="1:15" ht="14.45" hidden="1" customHeight="1">
      <c r="A44" s="79"/>
      <c r="B44" s="86"/>
      <c r="C44" s="87"/>
      <c r="D44" s="88" t="s">
        <v>221</v>
      </c>
      <c r="E44" s="82"/>
      <c r="F44" s="83"/>
      <c r="G44" s="84"/>
      <c r="H44" s="94"/>
      <c r="I44" s="131"/>
      <c r="J44" s="131"/>
      <c r="K44" s="135" t="s">
        <v>67</v>
      </c>
      <c r="L44" s="135" t="s">
        <v>67</v>
      </c>
      <c r="M44" s="135" t="s">
        <v>67</v>
      </c>
      <c r="N44" s="135" t="s">
        <v>67</v>
      </c>
      <c r="O44" s="135" t="s">
        <v>67</v>
      </c>
    </row>
    <row r="45" spans="1:15" ht="25.5" hidden="1">
      <c r="A45" s="79"/>
      <c r="B45" s="86"/>
      <c r="C45" s="87"/>
      <c r="D45" s="88" t="s">
        <v>77</v>
      </c>
      <c r="E45" s="82"/>
      <c r="F45" s="83"/>
      <c r="G45" s="84"/>
      <c r="H45" s="94"/>
      <c r="I45" s="131"/>
      <c r="J45" s="131"/>
      <c r="K45" s="135" t="s">
        <v>67</v>
      </c>
      <c r="L45" s="135" t="s">
        <v>67</v>
      </c>
      <c r="M45" s="135" t="s">
        <v>67</v>
      </c>
      <c r="N45" s="135" t="s">
        <v>67</v>
      </c>
      <c r="O45" s="135" t="s">
        <v>67</v>
      </c>
    </row>
    <row r="46" spans="1:15" ht="25.5" hidden="1">
      <c r="A46" s="79"/>
      <c r="B46" s="86"/>
      <c r="C46" s="87"/>
      <c r="D46" s="88" t="s">
        <v>78</v>
      </c>
      <c r="E46" s="82"/>
      <c r="F46" s="83"/>
      <c r="G46" s="84"/>
      <c r="H46" s="94"/>
      <c r="I46" s="131"/>
      <c r="J46" s="131"/>
      <c r="K46" s="135" t="s">
        <v>67</v>
      </c>
      <c r="L46" s="135" t="s">
        <v>67</v>
      </c>
      <c r="M46" s="135" t="s">
        <v>67</v>
      </c>
      <c r="N46" s="135" t="s">
        <v>67</v>
      </c>
      <c r="O46" s="135" t="s">
        <v>67</v>
      </c>
    </row>
    <row r="47" spans="1:15" hidden="1">
      <c r="A47" s="79"/>
      <c r="B47" s="86"/>
      <c r="C47" s="87"/>
      <c r="D47" s="88" t="s">
        <v>79</v>
      </c>
      <c r="E47" s="82"/>
      <c r="F47" s="83"/>
      <c r="G47" s="84"/>
      <c r="H47" s="94"/>
      <c r="I47" s="131"/>
      <c r="J47" s="131"/>
      <c r="K47" s="135" t="s">
        <v>67</v>
      </c>
      <c r="L47" s="135" t="s">
        <v>67</v>
      </c>
      <c r="M47" s="135" t="s">
        <v>67</v>
      </c>
      <c r="N47" s="135" t="s">
        <v>67</v>
      </c>
      <c r="O47" s="135" t="s">
        <v>67</v>
      </c>
    </row>
    <row r="48" spans="1:15" hidden="1">
      <c r="A48" s="79"/>
      <c r="B48" s="86"/>
      <c r="C48" s="87"/>
      <c r="D48" s="88" t="s">
        <v>222</v>
      </c>
      <c r="E48" s="82"/>
      <c r="F48" s="83"/>
      <c r="G48" s="84"/>
      <c r="H48" s="94"/>
      <c r="I48" s="131"/>
      <c r="J48" s="131"/>
      <c r="K48" s="135" t="s">
        <v>67</v>
      </c>
      <c r="L48" s="135" t="s">
        <v>67</v>
      </c>
      <c r="M48" s="135" t="s">
        <v>67</v>
      </c>
      <c r="N48" s="135" t="s">
        <v>67</v>
      </c>
      <c r="O48" s="135" t="s">
        <v>67</v>
      </c>
    </row>
    <row r="49" spans="1:16" ht="38.25" hidden="1">
      <c r="A49" s="79"/>
      <c r="B49" s="86"/>
      <c r="C49" s="87"/>
      <c r="D49" s="88" t="s">
        <v>223</v>
      </c>
      <c r="E49" s="82"/>
      <c r="F49" s="83"/>
      <c r="G49" s="84"/>
      <c r="H49" s="94"/>
      <c r="I49" s="131"/>
      <c r="J49" s="131"/>
      <c r="K49" s="135" t="s">
        <v>67</v>
      </c>
      <c r="L49" s="135" t="s">
        <v>67</v>
      </c>
      <c r="M49" s="135" t="s">
        <v>67</v>
      </c>
      <c r="N49" s="135" t="s">
        <v>67</v>
      </c>
      <c r="O49" s="135" t="s">
        <v>67</v>
      </c>
    </row>
    <row r="50" spans="1:16" hidden="1">
      <c r="A50" s="79"/>
      <c r="B50" s="86"/>
      <c r="C50" s="87"/>
      <c r="D50" s="88" t="s">
        <v>224</v>
      </c>
      <c r="E50" s="82"/>
      <c r="F50" s="83"/>
      <c r="G50" s="84"/>
      <c r="H50" s="94"/>
      <c r="I50" s="131"/>
      <c r="J50" s="131"/>
      <c r="K50" s="135" t="s">
        <v>67</v>
      </c>
      <c r="L50" s="135" t="s">
        <v>67</v>
      </c>
      <c r="M50" s="135" t="s">
        <v>67</v>
      </c>
      <c r="N50" s="135" t="s">
        <v>67</v>
      </c>
      <c r="O50" s="135" t="s">
        <v>67</v>
      </c>
    </row>
    <row r="51" spans="1:16" hidden="1">
      <c r="A51" s="79"/>
      <c r="B51" s="86"/>
      <c r="C51" s="87"/>
      <c r="D51" s="88" t="s">
        <v>81</v>
      </c>
      <c r="E51" s="82"/>
      <c r="F51" s="83"/>
      <c r="G51" s="84"/>
      <c r="H51" s="94"/>
      <c r="I51" s="131"/>
      <c r="J51" s="131"/>
      <c r="K51" s="135" t="s">
        <v>67</v>
      </c>
      <c r="L51" s="135" t="s">
        <v>67</v>
      </c>
      <c r="M51" s="135" t="s">
        <v>67</v>
      </c>
      <c r="N51" s="135" t="s">
        <v>67</v>
      </c>
      <c r="O51" s="135" t="s">
        <v>67</v>
      </c>
    </row>
    <row r="52" spans="1:16" hidden="1">
      <c r="A52" s="79"/>
      <c r="B52" s="86"/>
      <c r="C52" s="87"/>
      <c r="D52" s="88" t="s">
        <v>82</v>
      </c>
      <c r="E52" s="82"/>
      <c r="F52" s="83"/>
      <c r="G52" s="84"/>
      <c r="H52" s="94"/>
      <c r="I52" s="131"/>
      <c r="J52" s="131"/>
      <c r="K52" s="135" t="s">
        <v>67</v>
      </c>
      <c r="L52" s="135" t="s">
        <v>67</v>
      </c>
      <c r="M52" s="135" t="s">
        <v>67</v>
      </c>
      <c r="N52" s="135" t="s">
        <v>67</v>
      </c>
      <c r="O52" s="135" t="s">
        <v>67</v>
      </c>
    </row>
    <row r="53" spans="1:16" ht="25.5" hidden="1">
      <c r="A53" s="79"/>
      <c r="B53" s="86"/>
      <c r="C53" s="96"/>
      <c r="D53" s="97" t="s">
        <v>225</v>
      </c>
      <c r="E53" s="82"/>
      <c r="F53" s="98"/>
      <c r="G53" s="99"/>
      <c r="H53" s="100"/>
      <c r="I53" s="131"/>
      <c r="J53" s="131"/>
      <c r="K53" s="135" t="s">
        <v>70</v>
      </c>
      <c r="L53" s="135" t="s">
        <v>70</v>
      </c>
      <c r="M53" s="135" t="s">
        <v>70</v>
      </c>
      <c r="N53" s="135" t="s">
        <v>67</v>
      </c>
      <c r="O53" s="135" t="s">
        <v>67</v>
      </c>
    </row>
    <row r="54" spans="1:16" ht="12.95" hidden="1" customHeight="1">
      <c r="A54" s="79"/>
      <c r="B54" s="86"/>
      <c r="C54" s="87"/>
      <c r="D54" s="93" t="s">
        <v>84</v>
      </c>
      <c r="E54" s="82"/>
      <c r="F54" s="83"/>
      <c r="G54" s="84"/>
      <c r="H54" s="85"/>
      <c r="I54" s="131"/>
      <c r="J54" s="131"/>
      <c r="K54" s="135" t="s">
        <v>70</v>
      </c>
      <c r="L54" s="135" t="s">
        <v>67</v>
      </c>
      <c r="M54" s="135" t="s">
        <v>67</v>
      </c>
      <c r="N54" s="135" t="s">
        <v>67</v>
      </c>
      <c r="O54" s="135" t="s">
        <v>67</v>
      </c>
      <c r="P54" s="137"/>
    </row>
    <row r="55" spans="1:16" ht="12.95" hidden="1" customHeight="1">
      <c r="A55" s="79"/>
      <c r="B55" s="86"/>
      <c r="C55" s="87"/>
      <c r="D55" s="93" t="s">
        <v>85</v>
      </c>
      <c r="E55" s="82"/>
      <c r="F55" s="83"/>
      <c r="G55" s="84"/>
      <c r="H55" s="85"/>
      <c r="I55" s="131"/>
      <c r="J55" s="131"/>
      <c r="K55" s="135" t="s">
        <v>70</v>
      </c>
      <c r="L55" s="135" t="s">
        <v>70</v>
      </c>
      <c r="M55" s="135" t="s">
        <v>70</v>
      </c>
      <c r="N55" s="135" t="s">
        <v>67</v>
      </c>
      <c r="O55" s="135" t="s">
        <v>67</v>
      </c>
      <c r="P55" s="137"/>
    </row>
    <row r="56" spans="1:16" ht="12.95" hidden="1" customHeight="1">
      <c r="A56" s="79"/>
      <c r="B56" s="86"/>
      <c r="C56" s="101" t="s">
        <v>226</v>
      </c>
      <c r="D56" s="102" t="s">
        <v>86</v>
      </c>
      <c r="E56" s="82"/>
      <c r="F56" s="83"/>
      <c r="G56" s="84"/>
      <c r="H56" s="85"/>
      <c r="I56" s="131"/>
      <c r="J56" s="131"/>
      <c r="K56" s="135" t="s">
        <v>67</v>
      </c>
      <c r="L56" s="135" t="s">
        <v>67</v>
      </c>
      <c r="M56" s="135" t="s">
        <v>67</v>
      </c>
      <c r="N56" s="135" t="s">
        <v>67</v>
      </c>
      <c r="O56" s="135" t="s">
        <v>67</v>
      </c>
      <c r="P56" s="137"/>
    </row>
    <row r="57" spans="1:16" ht="12.95" hidden="1" customHeight="1">
      <c r="A57" s="79"/>
      <c r="B57" s="86"/>
      <c r="C57" s="103" t="s">
        <v>227</v>
      </c>
      <c r="D57" s="102" t="s">
        <v>228</v>
      </c>
      <c r="E57" s="82"/>
      <c r="F57" s="83"/>
      <c r="G57" s="84"/>
      <c r="H57" s="85"/>
      <c r="I57" s="131"/>
      <c r="J57" s="131"/>
      <c r="K57" s="135" t="s">
        <v>67</v>
      </c>
      <c r="L57" s="135" t="s">
        <v>67</v>
      </c>
      <c r="M57" s="135" t="s">
        <v>67</v>
      </c>
      <c r="N57" s="135" t="s">
        <v>67</v>
      </c>
      <c r="O57" s="135" t="s">
        <v>67</v>
      </c>
      <c r="P57" s="137"/>
    </row>
    <row r="58" spans="1:16" ht="12.95" hidden="1" customHeight="1">
      <c r="A58" s="79"/>
      <c r="B58" s="86"/>
      <c r="C58" s="87" t="s">
        <v>229</v>
      </c>
      <c r="D58" s="93" t="s">
        <v>88</v>
      </c>
      <c r="E58" s="82"/>
      <c r="F58" s="83"/>
      <c r="G58" s="84"/>
      <c r="H58" s="85"/>
      <c r="I58" s="131"/>
      <c r="J58" s="131"/>
      <c r="K58" s="135" t="s">
        <v>67</v>
      </c>
      <c r="L58" s="135" t="s">
        <v>67</v>
      </c>
      <c r="M58" s="135" t="s">
        <v>67</v>
      </c>
      <c r="N58" s="135" t="s">
        <v>67</v>
      </c>
      <c r="O58" s="135" t="s">
        <v>67</v>
      </c>
      <c r="P58" s="137"/>
    </row>
    <row r="59" spans="1:16" ht="12.95" hidden="1" customHeight="1">
      <c r="A59" s="79"/>
      <c r="B59" s="86"/>
      <c r="C59" s="87">
        <v>800</v>
      </c>
      <c r="D59" s="104" t="s">
        <v>89</v>
      </c>
      <c r="E59" s="82"/>
      <c r="F59" s="83"/>
      <c r="G59" s="84"/>
      <c r="H59" s="85"/>
      <c r="I59" s="131"/>
      <c r="J59" s="131"/>
      <c r="K59" s="135" t="s">
        <v>67</v>
      </c>
      <c r="L59" s="135" t="s">
        <v>67</v>
      </c>
      <c r="M59" s="135" t="s">
        <v>67</v>
      </c>
      <c r="N59" s="135" t="s">
        <v>67</v>
      </c>
      <c r="O59" s="135" t="s">
        <v>67</v>
      </c>
      <c r="P59" s="137"/>
    </row>
    <row r="60" spans="1:16" ht="12.95" hidden="1" customHeight="1">
      <c r="A60" s="79"/>
      <c r="B60" s="86"/>
      <c r="C60" s="101" t="s">
        <v>139</v>
      </c>
      <c r="D60" s="102" t="s">
        <v>230</v>
      </c>
      <c r="E60" s="105"/>
      <c r="F60" s="106"/>
      <c r="G60" s="107"/>
      <c r="H60" s="78"/>
      <c r="I60" s="129"/>
      <c r="J60" s="85"/>
      <c r="K60" s="138" t="s">
        <v>67</v>
      </c>
      <c r="L60" s="138" t="s">
        <v>67</v>
      </c>
      <c r="M60" s="138" t="s">
        <v>67</v>
      </c>
      <c r="N60" s="138" t="s">
        <v>70</v>
      </c>
      <c r="O60" s="138" t="s">
        <v>70</v>
      </c>
      <c r="P60" s="137"/>
    </row>
    <row r="61" spans="1:16" ht="12.95" hidden="1" customHeight="1">
      <c r="A61" s="79"/>
      <c r="B61" s="86"/>
      <c r="C61" s="101" t="s">
        <v>231</v>
      </c>
      <c r="D61" s="102" t="s">
        <v>143</v>
      </c>
      <c r="E61" s="71"/>
      <c r="F61" s="72"/>
      <c r="G61" s="73"/>
      <c r="H61" s="78"/>
      <c r="I61" s="129"/>
      <c r="J61" s="85"/>
      <c r="K61" s="138" t="s">
        <v>70</v>
      </c>
      <c r="L61" s="138" t="s">
        <v>70</v>
      </c>
      <c r="M61" s="138" t="s">
        <v>70</v>
      </c>
      <c r="N61" s="138" t="s">
        <v>70</v>
      </c>
      <c r="O61" s="138" t="s">
        <v>67</v>
      </c>
      <c r="P61" s="137"/>
    </row>
    <row r="62" spans="1:16" ht="12.95" hidden="1" customHeight="1">
      <c r="A62" s="79"/>
      <c r="B62" s="86"/>
      <c r="C62" s="101"/>
      <c r="D62" s="102" t="s">
        <v>232</v>
      </c>
      <c r="E62" s="82"/>
      <c r="F62" s="83"/>
      <c r="G62" s="84"/>
      <c r="H62" s="85"/>
      <c r="I62" s="131"/>
      <c r="J62" s="131"/>
      <c r="K62" s="136" t="s">
        <v>67</v>
      </c>
      <c r="L62" s="136" t="s">
        <v>67</v>
      </c>
      <c r="M62" s="136" t="s">
        <v>67</v>
      </c>
      <c r="N62" s="136" t="s">
        <v>67</v>
      </c>
      <c r="O62" s="136" t="s">
        <v>67</v>
      </c>
      <c r="P62" s="137"/>
    </row>
    <row r="63" spans="1:16" ht="12.95" hidden="1" customHeight="1">
      <c r="A63" s="108"/>
      <c r="B63" s="109"/>
      <c r="C63" s="110"/>
      <c r="D63" s="109"/>
      <c r="E63" s="111"/>
      <c r="F63" s="112"/>
      <c r="G63" s="113"/>
      <c r="H63" s="113"/>
      <c r="I63" s="113"/>
      <c r="J63" s="113"/>
      <c r="K63" s="139"/>
      <c r="L63" s="139"/>
      <c r="M63" s="139"/>
      <c r="N63" s="139"/>
      <c r="O63" s="139"/>
      <c r="P63" s="137"/>
    </row>
    <row r="64" spans="1:16" ht="12.95" hidden="1" customHeight="1">
      <c r="A64" s="108"/>
      <c r="B64" s="109"/>
      <c r="C64" s="110"/>
      <c r="D64" s="109"/>
      <c r="E64" s="111"/>
      <c r="F64" s="112"/>
      <c r="G64" s="113"/>
      <c r="H64" s="114"/>
      <c r="I64" s="140"/>
      <c r="J64" s="140"/>
      <c r="K64" s="139"/>
      <c r="L64" s="139"/>
      <c r="M64" s="139"/>
      <c r="N64" s="139"/>
      <c r="O64" s="139"/>
      <c r="P64" s="137"/>
    </row>
    <row r="65" spans="1:28" ht="15" customHeight="1">
      <c r="A65" s="61"/>
      <c r="B65" s="62" t="s">
        <v>233</v>
      </c>
      <c r="C65" s="142"/>
      <c r="D65" s="142" t="s">
        <v>102</v>
      </c>
      <c r="E65" s="143"/>
      <c r="F65" s="144"/>
      <c r="G65" s="145"/>
      <c r="H65" s="146"/>
      <c r="I65" s="146"/>
      <c r="J65" s="146"/>
      <c r="K65" s="125"/>
      <c r="L65" s="125"/>
      <c r="M65" s="125"/>
      <c r="N65" s="125"/>
      <c r="O65" s="125"/>
    </row>
    <row r="66" spans="1:28" ht="13.5" customHeight="1">
      <c r="A66" s="147" t="s">
        <v>234</v>
      </c>
      <c r="B66" s="148" t="s">
        <v>235</v>
      </c>
      <c r="C66" s="149" t="s">
        <v>236</v>
      </c>
      <c r="D66" s="104" t="s">
        <v>237</v>
      </c>
      <c r="E66" s="71">
        <v>0.04</v>
      </c>
      <c r="F66" s="106">
        <v>0</v>
      </c>
      <c r="G66" s="107">
        <v>0</v>
      </c>
      <c r="H66" s="78">
        <f t="shared" ref="H66:H104" si="2">ROUND(I66*(1-E66),-2)</f>
        <v>32000</v>
      </c>
      <c r="I66" s="129">
        <f t="shared" ref="I66:I104" si="3">ROUND(J66/1.2,2)</f>
        <v>33333.33</v>
      </c>
      <c r="J66" s="129">
        <v>40000</v>
      </c>
      <c r="K66" s="186" t="s">
        <v>96</v>
      </c>
      <c r="L66" s="186" t="s">
        <v>96</v>
      </c>
      <c r="M66" s="186" t="s">
        <v>70</v>
      </c>
      <c r="N66" s="186" t="s">
        <v>70</v>
      </c>
      <c r="O66" s="186" t="s">
        <v>70</v>
      </c>
      <c r="P66" s="187" t="s">
        <v>238</v>
      </c>
      <c r="Q66" s="10"/>
      <c r="R66" s="10"/>
      <c r="S66" s="10"/>
      <c r="T66" s="10"/>
      <c r="U66" s="10"/>
      <c r="W66" s="10"/>
      <c r="X66" s="15"/>
      <c r="AB66" s="17"/>
    </row>
    <row r="67" spans="1:28" ht="14.45" customHeight="1">
      <c r="A67" s="147" t="s">
        <v>239</v>
      </c>
      <c r="B67" s="150" t="s">
        <v>240</v>
      </c>
      <c r="C67" s="101" t="s">
        <v>236</v>
      </c>
      <c r="D67" s="104" t="s">
        <v>241</v>
      </c>
      <c r="E67" s="71">
        <v>0.04</v>
      </c>
      <c r="F67" s="106">
        <v>0</v>
      </c>
      <c r="G67" s="107">
        <v>0</v>
      </c>
      <c r="H67" s="78">
        <f t="shared" si="2"/>
        <v>40000</v>
      </c>
      <c r="I67" s="129">
        <f t="shared" si="3"/>
        <v>41666.67</v>
      </c>
      <c r="J67" s="129">
        <v>50000</v>
      </c>
      <c r="K67" s="186" t="s">
        <v>70</v>
      </c>
      <c r="L67" s="186" t="s">
        <v>70</v>
      </c>
      <c r="M67" s="186" t="s">
        <v>96</v>
      </c>
      <c r="N67" s="186" t="s">
        <v>96</v>
      </c>
      <c r="O67" s="186" t="s">
        <v>96</v>
      </c>
      <c r="P67" s="187" t="s">
        <v>238</v>
      </c>
      <c r="Q67" s="10"/>
      <c r="R67" s="10"/>
      <c r="S67" s="10"/>
      <c r="T67" s="10"/>
      <c r="U67" s="10"/>
      <c r="W67" s="10"/>
      <c r="X67" s="15"/>
      <c r="AB67" s="17"/>
    </row>
    <row r="68" spans="1:28">
      <c r="A68" s="147" t="s">
        <v>242</v>
      </c>
      <c r="B68" s="150" t="s">
        <v>243</v>
      </c>
      <c r="C68" s="101" t="s">
        <v>244</v>
      </c>
      <c r="D68" s="102" t="s">
        <v>245</v>
      </c>
      <c r="E68" s="71">
        <v>0.04</v>
      </c>
      <c r="F68" s="106">
        <v>3000</v>
      </c>
      <c r="G68" s="107">
        <f>F68*14</f>
        <v>42000</v>
      </c>
      <c r="H68" s="78">
        <f t="shared" si="2"/>
        <v>64000</v>
      </c>
      <c r="I68" s="129">
        <f t="shared" si="3"/>
        <v>66666.67</v>
      </c>
      <c r="J68" s="129">
        <v>80000</v>
      </c>
      <c r="K68" s="186" t="s">
        <v>96</v>
      </c>
      <c r="L68" s="186" t="s">
        <v>96</v>
      </c>
      <c r="M68" s="186" t="s">
        <v>70</v>
      </c>
      <c r="N68" s="186" t="s">
        <v>70</v>
      </c>
      <c r="O68" s="186" t="s">
        <v>70</v>
      </c>
      <c r="P68" s="187" t="s">
        <v>238</v>
      </c>
      <c r="Q68" s="10"/>
      <c r="R68" s="10"/>
      <c r="S68" s="10"/>
      <c r="T68" s="10"/>
      <c r="U68" s="10"/>
      <c r="W68" s="10"/>
      <c r="X68" s="15"/>
      <c r="AB68" s="17"/>
    </row>
    <row r="69" spans="1:28">
      <c r="A69" s="147" t="s">
        <v>246</v>
      </c>
      <c r="B69" s="150" t="s">
        <v>247</v>
      </c>
      <c r="C69" s="101" t="s">
        <v>244</v>
      </c>
      <c r="D69" s="102" t="s">
        <v>248</v>
      </c>
      <c r="E69" s="71">
        <v>0.04</v>
      </c>
      <c r="F69" s="106">
        <v>4000</v>
      </c>
      <c r="G69" s="107">
        <f>F69*14</f>
        <v>56000</v>
      </c>
      <c r="H69" s="78">
        <f t="shared" si="2"/>
        <v>80000</v>
      </c>
      <c r="I69" s="129">
        <f t="shared" si="3"/>
        <v>83333.33</v>
      </c>
      <c r="J69" s="129">
        <v>100000</v>
      </c>
      <c r="K69" s="186" t="s">
        <v>70</v>
      </c>
      <c r="L69" s="186" t="s">
        <v>70</v>
      </c>
      <c r="M69" s="186" t="s">
        <v>96</v>
      </c>
      <c r="N69" s="186" t="s">
        <v>96</v>
      </c>
      <c r="O69" s="186" t="s">
        <v>96</v>
      </c>
      <c r="P69" s="187" t="s">
        <v>238</v>
      </c>
      <c r="Q69" s="10"/>
      <c r="R69" s="10"/>
      <c r="S69" s="10"/>
      <c r="T69" s="10"/>
      <c r="U69" s="10"/>
      <c r="W69" s="10"/>
      <c r="X69" s="15"/>
      <c r="AB69" s="17"/>
    </row>
    <row r="70" spans="1:28" ht="25.5" hidden="1">
      <c r="A70" s="151"/>
      <c r="B70" s="150"/>
      <c r="C70" s="101" t="s">
        <v>103</v>
      </c>
      <c r="D70" s="104" t="s">
        <v>104</v>
      </c>
      <c r="E70" s="71">
        <v>0.04</v>
      </c>
      <c r="F70" s="72">
        <v>13270</v>
      </c>
      <c r="G70" s="73">
        <f t="shared" ref="G70:G87" si="4">F70*14</f>
        <v>185780</v>
      </c>
      <c r="H70" s="78">
        <f t="shared" si="2"/>
        <v>223600</v>
      </c>
      <c r="I70" s="129">
        <f t="shared" si="3"/>
        <v>232916.67</v>
      </c>
      <c r="J70" s="85">
        <f>MROUND((((G70*1.1)*1.14)*1.2),500)</f>
        <v>279500</v>
      </c>
      <c r="K70" s="186" t="s">
        <v>70</v>
      </c>
      <c r="L70" s="186" t="s">
        <v>70</v>
      </c>
      <c r="M70" s="186" t="s">
        <v>96</v>
      </c>
      <c r="N70" s="186" t="s">
        <v>105</v>
      </c>
      <c r="O70" s="186" t="s">
        <v>105</v>
      </c>
      <c r="P70" s="10"/>
      <c r="Q70" s="10"/>
      <c r="R70" s="10"/>
      <c r="S70" s="10"/>
      <c r="T70" s="10"/>
      <c r="U70" s="10"/>
      <c r="W70" s="10"/>
      <c r="X70" s="15"/>
      <c r="AB70" s="17"/>
    </row>
    <row r="71" spans="1:28" hidden="1">
      <c r="A71" s="151"/>
      <c r="B71" s="150"/>
      <c r="C71" s="101" t="s">
        <v>106</v>
      </c>
      <c r="D71" s="104" t="s">
        <v>249</v>
      </c>
      <c r="E71" s="71">
        <v>0.04</v>
      </c>
      <c r="F71" s="72">
        <v>2300</v>
      </c>
      <c r="G71" s="73">
        <f t="shared" si="4"/>
        <v>32200</v>
      </c>
      <c r="H71" s="78">
        <f t="shared" si="2"/>
        <v>38800</v>
      </c>
      <c r="I71" s="129">
        <f t="shared" si="3"/>
        <v>40416.67</v>
      </c>
      <c r="J71" s="85">
        <f t="shared" ref="J71:J104" si="5">MROUND((((G71*1.1)*1.14)*1.2),500)</f>
        <v>48500</v>
      </c>
      <c r="K71" s="186" t="s">
        <v>70</v>
      </c>
      <c r="L71" s="186" t="s">
        <v>70</v>
      </c>
      <c r="M71" s="186" t="s">
        <v>96</v>
      </c>
      <c r="N71" s="186" t="s">
        <v>67</v>
      </c>
      <c r="O71" s="186" t="s">
        <v>67</v>
      </c>
      <c r="P71" s="10"/>
      <c r="Q71" s="10"/>
      <c r="R71" s="10"/>
      <c r="S71" s="10"/>
      <c r="T71" s="10"/>
      <c r="U71" s="10"/>
      <c r="W71" s="10"/>
      <c r="X71" s="15"/>
      <c r="AB71" s="17"/>
    </row>
    <row r="72" spans="1:28" ht="25.5" hidden="1">
      <c r="A72" s="151"/>
      <c r="B72" s="150"/>
      <c r="C72" s="101" t="s">
        <v>108</v>
      </c>
      <c r="D72" s="104" t="s">
        <v>250</v>
      </c>
      <c r="E72" s="71">
        <v>0.04</v>
      </c>
      <c r="F72" s="72">
        <v>3575</v>
      </c>
      <c r="G72" s="73">
        <f t="shared" si="4"/>
        <v>50050</v>
      </c>
      <c r="H72" s="78">
        <f t="shared" si="2"/>
        <v>60400</v>
      </c>
      <c r="I72" s="129">
        <f t="shared" si="3"/>
        <v>62916.67</v>
      </c>
      <c r="J72" s="85">
        <f t="shared" si="5"/>
        <v>75500</v>
      </c>
      <c r="K72" s="186" t="s">
        <v>96</v>
      </c>
      <c r="L72" s="186" t="s">
        <v>96</v>
      </c>
      <c r="M72" s="186" t="s">
        <v>96</v>
      </c>
      <c r="N72" s="186" t="s">
        <v>96</v>
      </c>
      <c r="O72" s="186" t="s">
        <v>96</v>
      </c>
      <c r="P72" s="188"/>
      <c r="Q72" s="10"/>
      <c r="R72" s="10"/>
      <c r="S72" s="10"/>
      <c r="T72" s="10"/>
      <c r="U72" s="10"/>
      <c r="W72" s="10"/>
      <c r="X72" s="15"/>
      <c r="AB72" s="17"/>
    </row>
    <row r="73" spans="1:28" ht="38.25" hidden="1">
      <c r="A73" s="151"/>
      <c r="B73" s="150"/>
      <c r="C73" s="101" t="s">
        <v>251</v>
      </c>
      <c r="D73" s="102" t="s">
        <v>252</v>
      </c>
      <c r="E73" s="71">
        <v>0.04</v>
      </c>
      <c r="F73" s="72">
        <v>3200</v>
      </c>
      <c r="G73" s="73">
        <f t="shared" si="4"/>
        <v>44800</v>
      </c>
      <c r="H73" s="78">
        <f t="shared" si="2"/>
        <v>54000</v>
      </c>
      <c r="I73" s="129">
        <f t="shared" si="3"/>
        <v>56250</v>
      </c>
      <c r="J73" s="85">
        <f t="shared" si="5"/>
        <v>67500</v>
      </c>
      <c r="K73" s="186" t="s">
        <v>96</v>
      </c>
      <c r="L73" s="186" t="s">
        <v>96</v>
      </c>
      <c r="M73" s="186" t="s">
        <v>96</v>
      </c>
      <c r="N73" s="186" t="s">
        <v>67</v>
      </c>
      <c r="O73" s="186" t="s">
        <v>67</v>
      </c>
      <c r="P73" s="189" t="s">
        <v>253</v>
      </c>
      <c r="Q73" s="10"/>
      <c r="R73" s="10"/>
      <c r="S73" s="10"/>
      <c r="T73" s="10"/>
      <c r="U73" s="10"/>
      <c r="W73" s="10"/>
      <c r="X73" s="15"/>
      <c r="AB73" s="17"/>
    </row>
    <row r="74" spans="1:28" ht="38.25" hidden="1">
      <c r="A74" s="151"/>
      <c r="B74" s="150"/>
      <c r="C74" s="101" t="s">
        <v>110</v>
      </c>
      <c r="D74" s="102" t="s">
        <v>254</v>
      </c>
      <c r="E74" s="71">
        <v>0.04</v>
      </c>
      <c r="F74" s="72">
        <v>1650</v>
      </c>
      <c r="G74" s="73">
        <f t="shared" si="4"/>
        <v>23100</v>
      </c>
      <c r="H74" s="78">
        <f t="shared" si="2"/>
        <v>28000</v>
      </c>
      <c r="I74" s="129">
        <f t="shared" si="3"/>
        <v>29166.67</v>
      </c>
      <c r="J74" s="85">
        <f t="shared" si="5"/>
        <v>35000</v>
      </c>
      <c r="K74" s="186" t="s">
        <v>96</v>
      </c>
      <c r="L74" s="186" t="s">
        <v>96</v>
      </c>
      <c r="M74" s="186" t="s">
        <v>96</v>
      </c>
      <c r="N74" s="186" t="s">
        <v>96</v>
      </c>
      <c r="O74" s="186" t="s">
        <v>96</v>
      </c>
      <c r="P74" s="10"/>
      <c r="Q74" s="10"/>
      <c r="R74" s="10"/>
      <c r="S74" s="10"/>
      <c r="T74" s="10"/>
      <c r="U74" s="10"/>
      <c r="W74" s="10"/>
      <c r="X74" s="15"/>
      <c r="AB74" s="17"/>
    </row>
    <row r="75" spans="1:28" ht="13.5" hidden="1" customHeight="1">
      <c r="A75" s="151"/>
      <c r="B75" s="150"/>
      <c r="C75" s="101" t="s">
        <v>255</v>
      </c>
      <c r="D75" s="102" t="s">
        <v>93</v>
      </c>
      <c r="E75" s="71">
        <v>0.04</v>
      </c>
      <c r="F75" s="72">
        <v>1000</v>
      </c>
      <c r="G75" s="73">
        <f t="shared" si="4"/>
        <v>14000</v>
      </c>
      <c r="H75" s="78">
        <f t="shared" si="2"/>
        <v>16800</v>
      </c>
      <c r="I75" s="129">
        <f t="shared" si="3"/>
        <v>17500</v>
      </c>
      <c r="J75" s="85">
        <f t="shared" si="5"/>
        <v>21000</v>
      </c>
      <c r="K75" s="186" t="s">
        <v>70</v>
      </c>
      <c r="L75" s="186" t="s">
        <v>70</v>
      </c>
      <c r="M75" s="186" t="s">
        <v>96</v>
      </c>
      <c r="N75" s="186" t="s">
        <v>70</v>
      </c>
      <c r="O75" s="186" t="s">
        <v>70</v>
      </c>
      <c r="P75" s="190"/>
      <c r="Q75" s="10"/>
      <c r="R75" s="10"/>
      <c r="S75" s="10"/>
      <c r="T75" s="10"/>
      <c r="U75" s="10"/>
      <c r="W75" s="10"/>
      <c r="X75" s="15"/>
      <c r="AB75" s="17"/>
    </row>
    <row r="76" spans="1:28" hidden="1">
      <c r="A76" s="151"/>
      <c r="B76" s="150"/>
      <c r="C76" s="101" t="s">
        <v>112</v>
      </c>
      <c r="D76" s="102" t="s">
        <v>113</v>
      </c>
      <c r="E76" s="71">
        <v>0.04</v>
      </c>
      <c r="F76" s="72">
        <v>918</v>
      </c>
      <c r="G76" s="73">
        <f t="shared" si="4"/>
        <v>12852</v>
      </c>
      <c r="H76" s="78">
        <f t="shared" si="2"/>
        <v>15600</v>
      </c>
      <c r="I76" s="129">
        <f t="shared" si="3"/>
        <v>16250</v>
      </c>
      <c r="J76" s="85">
        <f t="shared" si="5"/>
        <v>19500</v>
      </c>
      <c r="K76" s="186" t="s">
        <v>96</v>
      </c>
      <c r="L76" s="186" t="s">
        <v>96</v>
      </c>
      <c r="M76" s="186" t="s">
        <v>96</v>
      </c>
      <c r="N76" s="186" t="s">
        <v>96</v>
      </c>
      <c r="O76" s="186" t="s">
        <v>96</v>
      </c>
      <c r="P76" s="188"/>
      <c r="Q76" s="10"/>
      <c r="R76" s="10"/>
      <c r="S76" s="10"/>
      <c r="T76" s="10"/>
      <c r="U76" s="10"/>
      <c r="W76" s="10"/>
      <c r="X76" s="15"/>
      <c r="AB76" s="17"/>
    </row>
    <row r="77" spans="1:28" hidden="1">
      <c r="A77" s="151"/>
      <c r="B77" s="150"/>
      <c r="C77" s="101" t="s">
        <v>114</v>
      </c>
      <c r="D77" s="102" t="s">
        <v>115</v>
      </c>
      <c r="E77" s="71">
        <v>0.04</v>
      </c>
      <c r="F77" s="72">
        <v>3266</v>
      </c>
      <c r="G77" s="73">
        <f t="shared" si="4"/>
        <v>45724</v>
      </c>
      <c r="H77" s="78">
        <f t="shared" si="2"/>
        <v>55200</v>
      </c>
      <c r="I77" s="129">
        <f t="shared" si="3"/>
        <v>57500</v>
      </c>
      <c r="J77" s="85">
        <f t="shared" si="5"/>
        <v>69000</v>
      </c>
      <c r="K77" s="186" t="s">
        <v>96</v>
      </c>
      <c r="L77" s="186" t="s">
        <v>96</v>
      </c>
      <c r="M77" s="186" t="s">
        <v>96</v>
      </c>
      <c r="N77" s="186" t="s">
        <v>96</v>
      </c>
      <c r="O77" s="186" t="s">
        <v>96</v>
      </c>
      <c r="P77" s="191"/>
      <c r="Q77" s="10"/>
      <c r="R77" s="10"/>
      <c r="S77" s="10"/>
      <c r="T77" s="10"/>
      <c r="U77" s="10"/>
      <c r="W77" s="10"/>
      <c r="X77" s="15"/>
      <c r="AB77" s="17"/>
    </row>
    <row r="78" spans="1:28" ht="25.5" hidden="1">
      <c r="A78" s="151"/>
      <c r="B78" s="150"/>
      <c r="C78" s="101" t="s">
        <v>116</v>
      </c>
      <c r="D78" s="102" t="s">
        <v>256</v>
      </c>
      <c r="E78" s="71">
        <v>0.04</v>
      </c>
      <c r="F78" s="152">
        <v>6120</v>
      </c>
      <c r="G78" s="153">
        <f t="shared" si="4"/>
        <v>85680</v>
      </c>
      <c r="H78" s="78">
        <f t="shared" si="2"/>
        <v>103200</v>
      </c>
      <c r="I78" s="129">
        <f t="shared" si="3"/>
        <v>107500</v>
      </c>
      <c r="J78" s="85">
        <f t="shared" si="5"/>
        <v>129000</v>
      </c>
      <c r="K78" s="186" t="s">
        <v>96</v>
      </c>
      <c r="L78" s="186" t="s">
        <v>96</v>
      </c>
      <c r="M78" s="186" t="s">
        <v>70</v>
      </c>
      <c r="N78" s="186" t="s">
        <v>70</v>
      </c>
      <c r="O78" s="186" t="s">
        <v>70</v>
      </c>
      <c r="P78" s="192"/>
      <c r="Q78" s="10"/>
      <c r="R78" s="10"/>
      <c r="S78" s="10"/>
      <c r="T78" s="10"/>
      <c r="U78" s="10"/>
      <c r="W78" s="10"/>
      <c r="X78" s="15"/>
      <c r="AB78" s="17"/>
    </row>
    <row r="79" spans="1:28" ht="12.95" hidden="1" customHeight="1">
      <c r="A79" s="151"/>
      <c r="B79" s="150"/>
      <c r="C79" s="101" t="s">
        <v>118</v>
      </c>
      <c r="D79" s="102" t="s">
        <v>257</v>
      </c>
      <c r="E79" s="71">
        <v>0.04</v>
      </c>
      <c r="F79" s="72">
        <v>6123</v>
      </c>
      <c r="G79" s="73">
        <f t="shared" si="4"/>
        <v>85722</v>
      </c>
      <c r="H79" s="78">
        <f t="shared" si="2"/>
        <v>103200</v>
      </c>
      <c r="I79" s="129">
        <f t="shared" si="3"/>
        <v>107500</v>
      </c>
      <c r="J79" s="85">
        <f t="shared" si="5"/>
        <v>129000</v>
      </c>
      <c r="K79" s="186" t="s">
        <v>70</v>
      </c>
      <c r="L79" s="186" t="s">
        <v>70</v>
      </c>
      <c r="M79" s="186" t="s">
        <v>96</v>
      </c>
      <c r="N79" s="186" t="s">
        <v>96</v>
      </c>
      <c r="O79" s="186" t="s">
        <v>96</v>
      </c>
      <c r="P79" s="192"/>
      <c r="Q79" s="10"/>
      <c r="R79" s="10"/>
      <c r="S79" s="10"/>
      <c r="T79" s="10"/>
      <c r="U79" s="10"/>
      <c r="W79" s="10"/>
      <c r="X79" s="15"/>
      <c r="AB79" s="17"/>
    </row>
    <row r="80" spans="1:28" ht="25.5" hidden="1">
      <c r="A80" s="151"/>
      <c r="B80" s="150"/>
      <c r="C80" s="101" t="s">
        <v>120</v>
      </c>
      <c r="D80" s="102" t="s">
        <v>121</v>
      </c>
      <c r="E80" s="71">
        <v>0.04</v>
      </c>
      <c r="F80" s="72">
        <v>23265</v>
      </c>
      <c r="G80" s="73">
        <f t="shared" si="4"/>
        <v>325710</v>
      </c>
      <c r="H80" s="78">
        <f t="shared" si="2"/>
        <v>392000</v>
      </c>
      <c r="I80" s="129">
        <f t="shared" si="3"/>
        <v>408333.33</v>
      </c>
      <c r="J80" s="85">
        <f t="shared" si="5"/>
        <v>490000</v>
      </c>
      <c r="K80" s="186" t="s">
        <v>70</v>
      </c>
      <c r="L80" s="186" t="s">
        <v>70</v>
      </c>
      <c r="M80" s="186" t="s">
        <v>96</v>
      </c>
      <c r="N80" s="186" t="s">
        <v>96</v>
      </c>
      <c r="O80" s="186" t="s">
        <v>96</v>
      </c>
      <c r="P80" s="10"/>
      <c r="Q80" s="10"/>
      <c r="R80" s="10"/>
      <c r="S80" s="10"/>
      <c r="T80" s="10"/>
      <c r="U80" s="10"/>
      <c r="W80" s="10"/>
      <c r="X80" s="15"/>
      <c r="AB80" s="17"/>
    </row>
    <row r="81" spans="1:28" ht="25.5" hidden="1">
      <c r="A81" s="151"/>
      <c r="B81" s="150"/>
      <c r="C81" s="101" t="s">
        <v>122</v>
      </c>
      <c r="D81" s="102" t="s">
        <v>123</v>
      </c>
      <c r="E81" s="71">
        <v>0.04</v>
      </c>
      <c r="F81" s="152">
        <v>26734</v>
      </c>
      <c r="G81" s="153">
        <f t="shared" si="4"/>
        <v>374276</v>
      </c>
      <c r="H81" s="78">
        <f t="shared" si="2"/>
        <v>450400</v>
      </c>
      <c r="I81" s="129">
        <f t="shared" si="3"/>
        <v>469166.67</v>
      </c>
      <c r="J81" s="85">
        <f t="shared" si="5"/>
        <v>563000</v>
      </c>
      <c r="K81" s="186" t="s">
        <v>96</v>
      </c>
      <c r="L81" s="186" t="s">
        <v>96</v>
      </c>
      <c r="M81" s="186" t="s">
        <v>70</v>
      </c>
      <c r="N81" s="186" t="s">
        <v>70</v>
      </c>
      <c r="O81" s="186" t="s">
        <v>70</v>
      </c>
      <c r="P81" s="10"/>
      <c r="Q81" s="10"/>
      <c r="R81" s="10"/>
      <c r="S81" s="10"/>
      <c r="T81" s="10"/>
      <c r="U81" s="10"/>
      <c r="W81" s="10"/>
      <c r="X81" s="15"/>
      <c r="AB81" s="17"/>
    </row>
    <row r="82" spans="1:28" ht="25.5" hidden="1">
      <c r="A82" s="151"/>
      <c r="B82" s="150"/>
      <c r="C82" s="101" t="s">
        <v>124</v>
      </c>
      <c r="D82" s="102" t="s">
        <v>125</v>
      </c>
      <c r="E82" s="71">
        <v>0.04</v>
      </c>
      <c r="F82" s="72">
        <v>11122</v>
      </c>
      <c r="G82" s="73">
        <f t="shared" si="4"/>
        <v>155708</v>
      </c>
      <c r="H82" s="78">
        <f t="shared" si="2"/>
        <v>187600</v>
      </c>
      <c r="I82" s="129">
        <f t="shared" si="3"/>
        <v>195416.67</v>
      </c>
      <c r="J82" s="85">
        <f t="shared" si="5"/>
        <v>234500</v>
      </c>
      <c r="K82" s="186" t="s">
        <v>70</v>
      </c>
      <c r="L82" s="186" t="s">
        <v>70</v>
      </c>
      <c r="M82" s="186" t="s">
        <v>96</v>
      </c>
      <c r="N82" s="186" t="s">
        <v>96</v>
      </c>
      <c r="O82" s="186" t="s">
        <v>96</v>
      </c>
      <c r="P82" s="192"/>
      <c r="Q82" s="10"/>
      <c r="R82" s="10"/>
      <c r="S82" s="10"/>
      <c r="T82" s="10"/>
      <c r="U82" s="10"/>
      <c r="W82" s="10"/>
      <c r="X82" s="15"/>
      <c r="AB82" s="17"/>
    </row>
    <row r="83" spans="1:28" ht="25.5" hidden="1">
      <c r="A83" s="151"/>
      <c r="B83" s="150"/>
      <c r="C83" s="101" t="s">
        <v>126</v>
      </c>
      <c r="D83" s="102" t="s">
        <v>258</v>
      </c>
      <c r="E83" s="71">
        <v>0.04</v>
      </c>
      <c r="F83" s="72">
        <v>3571</v>
      </c>
      <c r="G83" s="73">
        <f t="shared" si="4"/>
        <v>49994</v>
      </c>
      <c r="H83" s="78">
        <f t="shared" si="2"/>
        <v>60000</v>
      </c>
      <c r="I83" s="129">
        <f t="shared" si="3"/>
        <v>62500</v>
      </c>
      <c r="J83" s="85">
        <f t="shared" si="5"/>
        <v>75000</v>
      </c>
      <c r="K83" s="186" t="s">
        <v>70</v>
      </c>
      <c r="L83" s="186" t="s">
        <v>67</v>
      </c>
      <c r="M83" s="186" t="s">
        <v>96</v>
      </c>
      <c r="N83" s="186" t="s">
        <v>96</v>
      </c>
      <c r="O83" s="186" t="s">
        <v>96</v>
      </c>
      <c r="P83" s="10"/>
      <c r="Q83" s="10"/>
      <c r="R83" s="10"/>
      <c r="S83" s="10"/>
      <c r="T83" s="10"/>
      <c r="U83" s="10"/>
      <c r="W83" s="10"/>
      <c r="X83" s="15"/>
      <c r="AB83" s="17"/>
    </row>
    <row r="84" spans="1:28" ht="25.5" hidden="1">
      <c r="A84" s="151"/>
      <c r="B84" s="150"/>
      <c r="C84" s="101" t="s">
        <v>128</v>
      </c>
      <c r="D84" s="102" t="s">
        <v>259</v>
      </c>
      <c r="E84" s="71">
        <v>0.04</v>
      </c>
      <c r="F84" s="83">
        <v>5280</v>
      </c>
      <c r="G84" s="84">
        <f t="shared" si="4"/>
        <v>73920</v>
      </c>
      <c r="H84" s="78">
        <f t="shared" si="2"/>
        <v>88800</v>
      </c>
      <c r="I84" s="131">
        <f t="shared" si="3"/>
        <v>92500</v>
      </c>
      <c r="J84" s="131">
        <f t="shared" si="5"/>
        <v>111000</v>
      </c>
      <c r="K84" s="186" t="s">
        <v>96</v>
      </c>
      <c r="L84" s="186" t="s">
        <v>96</v>
      </c>
      <c r="M84" s="186" t="s">
        <v>96</v>
      </c>
      <c r="N84" s="135" t="s">
        <v>67</v>
      </c>
      <c r="O84" s="135" t="s">
        <v>67</v>
      </c>
      <c r="P84" s="10"/>
      <c r="Q84" s="10"/>
      <c r="R84" s="10"/>
      <c r="S84" s="10"/>
      <c r="T84" s="10"/>
      <c r="U84" s="10"/>
      <c r="W84" s="10"/>
      <c r="X84" s="15"/>
      <c r="AB84" s="17"/>
    </row>
    <row r="85" spans="1:28" hidden="1">
      <c r="A85" s="151"/>
      <c r="B85" s="150"/>
      <c r="C85" s="101" t="s">
        <v>130</v>
      </c>
      <c r="D85" s="102" t="s">
        <v>131</v>
      </c>
      <c r="E85" s="71">
        <v>0.04</v>
      </c>
      <c r="F85" s="72">
        <v>1200</v>
      </c>
      <c r="G85" s="73">
        <f t="shared" si="4"/>
        <v>16800</v>
      </c>
      <c r="H85" s="78">
        <f t="shared" si="2"/>
        <v>20400</v>
      </c>
      <c r="I85" s="129">
        <f t="shared" si="3"/>
        <v>21250</v>
      </c>
      <c r="J85" s="85">
        <f t="shared" si="5"/>
        <v>25500</v>
      </c>
      <c r="K85" s="186" t="s">
        <v>96</v>
      </c>
      <c r="L85" s="186" t="s">
        <v>96</v>
      </c>
      <c r="M85" s="186" t="s">
        <v>96</v>
      </c>
      <c r="N85" s="186" t="s">
        <v>67</v>
      </c>
      <c r="O85" s="186" t="s">
        <v>67</v>
      </c>
      <c r="P85" s="10"/>
      <c r="Q85" s="10"/>
      <c r="R85" s="10"/>
      <c r="S85" s="10"/>
      <c r="T85" s="10"/>
      <c r="U85" s="10"/>
      <c r="W85" s="10"/>
      <c r="X85" s="15"/>
      <c r="AB85" s="17"/>
    </row>
    <row r="86" spans="1:28" hidden="1">
      <c r="A86" s="151"/>
      <c r="B86" s="150"/>
      <c r="C86" s="101" t="s">
        <v>132</v>
      </c>
      <c r="D86" s="102" t="s">
        <v>260</v>
      </c>
      <c r="E86" s="71">
        <v>0.04</v>
      </c>
      <c r="F86" s="72">
        <f>46*28</f>
        <v>1288</v>
      </c>
      <c r="G86" s="73">
        <f t="shared" si="4"/>
        <v>18032</v>
      </c>
      <c r="H86" s="154">
        <f t="shared" si="2"/>
        <v>21600</v>
      </c>
      <c r="I86" s="129">
        <f t="shared" si="3"/>
        <v>22500</v>
      </c>
      <c r="J86" s="85">
        <f t="shared" si="5"/>
        <v>27000</v>
      </c>
      <c r="K86" s="186" t="s">
        <v>96</v>
      </c>
      <c r="L86" s="186" t="s">
        <v>96</v>
      </c>
      <c r="M86" s="186" t="s">
        <v>70</v>
      </c>
      <c r="N86" s="186" t="s">
        <v>70</v>
      </c>
      <c r="O86" s="186" t="s">
        <v>70</v>
      </c>
      <c r="P86" s="193"/>
      <c r="Q86" s="10"/>
      <c r="R86" s="10"/>
      <c r="S86" s="10"/>
      <c r="T86" s="10"/>
      <c r="U86" s="10"/>
      <c r="W86" s="10"/>
      <c r="X86" s="15"/>
      <c r="AB86" s="17"/>
    </row>
    <row r="87" spans="1:28" hidden="1">
      <c r="A87" s="151"/>
      <c r="B87" s="150"/>
      <c r="C87" s="101" t="s">
        <v>134</v>
      </c>
      <c r="D87" s="102" t="s">
        <v>261</v>
      </c>
      <c r="E87" s="71">
        <v>0.04</v>
      </c>
      <c r="F87" s="72">
        <f>46*44</f>
        <v>2024</v>
      </c>
      <c r="G87" s="73">
        <f t="shared" si="4"/>
        <v>28336</v>
      </c>
      <c r="H87" s="78">
        <f t="shared" si="2"/>
        <v>34000</v>
      </c>
      <c r="I87" s="129">
        <f t="shared" si="3"/>
        <v>35416.67</v>
      </c>
      <c r="J87" s="85">
        <f t="shared" si="5"/>
        <v>42500</v>
      </c>
      <c r="K87" s="186" t="s">
        <v>70</v>
      </c>
      <c r="L87" s="186" t="s">
        <v>70</v>
      </c>
      <c r="M87" s="186" t="s">
        <v>96</v>
      </c>
      <c r="N87" s="186" t="s">
        <v>96</v>
      </c>
      <c r="O87" s="186" t="s">
        <v>96</v>
      </c>
      <c r="P87" s="193"/>
      <c r="Q87" s="10"/>
      <c r="R87" s="10"/>
      <c r="S87" s="10"/>
      <c r="T87" s="10"/>
      <c r="U87" s="10"/>
      <c r="W87" s="10"/>
      <c r="X87" s="15"/>
      <c r="AB87" s="17"/>
    </row>
    <row r="88" spans="1:28" hidden="1">
      <c r="A88" s="151"/>
      <c r="B88" s="150"/>
      <c r="C88" s="101" t="s">
        <v>136</v>
      </c>
      <c r="D88" s="102" t="s">
        <v>137</v>
      </c>
      <c r="E88" s="71">
        <v>0.04</v>
      </c>
      <c r="F88" s="72">
        <v>2100</v>
      </c>
      <c r="G88" s="73">
        <f t="shared" ref="G88:G95" si="6">F88*14</f>
        <v>29400</v>
      </c>
      <c r="H88" s="78">
        <f t="shared" si="2"/>
        <v>35200</v>
      </c>
      <c r="I88" s="129">
        <f t="shared" si="3"/>
        <v>36666.67</v>
      </c>
      <c r="J88" s="85">
        <f t="shared" si="5"/>
        <v>44000</v>
      </c>
      <c r="K88" s="186" t="s">
        <v>96</v>
      </c>
      <c r="L88" s="186" t="s">
        <v>96</v>
      </c>
      <c r="M88" s="186" t="s">
        <v>70</v>
      </c>
      <c r="N88" s="186" t="s">
        <v>70</v>
      </c>
      <c r="O88" s="186" t="s">
        <v>70</v>
      </c>
      <c r="P88" s="193"/>
      <c r="Q88" s="10"/>
      <c r="R88" s="10"/>
      <c r="S88" s="10"/>
      <c r="T88" s="10"/>
      <c r="U88" s="10"/>
      <c r="W88" s="10"/>
      <c r="X88" s="15"/>
      <c r="AB88" s="17"/>
    </row>
    <row r="89" spans="1:28" hidden="1">
      <c r="A89" s="151"/>
      <c r="B89" s="150"/>
      <c r="C89" s="101" t="s">
        <v>136</v>
      </c>
      <c r="D89" s="102" t="s">
        <v>140</v>
      </c>
      <c r="E89" s="71">
        <v>0.04</v>
      </c>
      <c r="F89" s="72">
        <v>3100</v>
      </c>
      <c r="G89" s="73">
        <f t="shared" si="6"/>
        <v>43400</v>
      </c>
      <c r="H89" s="78">
        <f t="shared" si="2"/>
        <v>52400</v>
      </c>
      <c r="I89" s="129">
        <f t="shared" si="3"/>
        <v>54583.33</v>
      </c>
      <c r="J89" s="85">
        <f t="shared" si="5"/>
        <v>65500</v>
      </c>
      <c r="K89" s="186" t="s">
        <v>70</v>
      </c>
      <c r="L89" s="186" t="s">
        <v>70</v>
      </c>
      <c r="M89" s="186" t="s">
        <v>96</v>
      </c>
      <c r="N89" s="186" t="s">
        <v>67</v>
      </c>
      <c r="O89" s="186" t="s">
        <v>67</v>
      </c>
      <c r="P89" s="193"/>
      <c r="Q89" s="10"/>
      <c r="R89" s="10"/>
      <c r="S89" s="10"/>
      <c r="T89" s="10"/>
      <c r="U89" s="10"/>
      <c r="W89" s="10"/>
      <c r="X89" s="15"/>
      <c r="AB89" s="17"/>
    </row>
    <row r="90" spans="1:28" hidden="1">
      <c r="A90" s="151"/>
      <c r="B90" s="150"/>
      <c r="C90" s="101" t="s">
        <v>262</v>
      </c>
      <c r="D90" s="102" t="s">
        <v>143</v>
      </c>
      <c r="E90" s="71">
        <v>0.04</v>
      </c>
      <c r="F90" s="72">
        <v>14081</v>
      </c>
      <c r="G90" s="73">
        <f t="shared" si="6"/>
        <v>197134</v>
      </c>
      <c r="H90" s="78">
        <f t="shared" si="2"/>
        <v>232000</v>
      </c>
      <c r="I90" s="129">
        <f t="shared" si="3"/>
        <v>241666.67</v>
      </c>
      <c r="J90" s="85">
        <f>MROUND((((G90*1.1)*1.14)*1.2),500)-6500</f>
        <v>290000</v>
      </c>
      <c r="K90" s="186" t="s">
        <v>70</v>
      </c>
      <c r="L90" s="186" t="s">
        <v>70</v>
      </c>
      <c r="M90" s="186" t="s">
        <v>70</v>
      </c>
      <c r="N90" s="186" t="s">
        <v>70</v>
      </c>
      <c r="O90" s="186" t="s">
        <v>67</v>
      </c>
      <c r="P90" s="10"/>
      <c r="Q90" s="10"/>
      <c r="R90" s="10"/>
      <c r="S90" s="10"/>
      <c r="T90" s="10"/>
      <c r="U90" s="10"/>
      <c r="W90" s="10"/>
      <c r="X90" s="15"/>
      <c r="AB90" s="17"/>
    </row>
    <row r="91" spans="1:28" ht="14.45" hidden="1" customHeight="1">
      <c r="A91" s="151"/>
      <c r="B91" s="150"/>
      <c r="C91" s="101" t="s">
        <v>144</v>
      </c>
      <c r="D91" s="102" t="s">
        <v>145</v>
      </c>
      <c r="E91" s="71">
        <v>0.04</v>
      </c>
      <c r="F91" s="72">
        <f>50*35</f>
        <v>1750</v>
      </c>
      <c r="G91" s="73">
        <f t="shared" si="6"/>
        <v>24500</v>
      </c>
      <c r="H91" s="78">
        <f t="shared" si="2"/>
        <v>29600</v>
      </c>
      <c r="I91" s="129">
        <f t="shared" si="3"/>
        <v>30833.33</v>
      </c>
      <c r="J91" s="85">
        <f t="shared" si="5"/>
        <v>37000</v>
      </c>
      <c r="K91" s="186" t="s">
        <v>96</v>
      </c>
      <c r="L91" s="186" t="s">
        <v>96</v>
      </c>
      <c r="M91" s="186" t="s">
        <v>70</v>
      </c>
      <c r="N91" s="186" t="s">
        <v>70</v>
      </c>
      <c r="O91" s="186" t="s">
        <v>70</v>
      </c>
      <c r="P91" s="10"/>
      <c r="Q91" s="10"/>
      <c r="R91" s="10"/>
      <c r="S91" s="10"/>
      <c r="T91" s="10"/>
      <c r="U91" s="10"/>
      <c r="W91" s="10"/>
      <c r="X91" s="15"/>
      <c r="AB91" s="17"/>
    </row>
    <row r="92" spans="1:28" ht="25.5" hidden="1">
      <c r="A92" s="151"/>
      <c r="B92" s="150"/>
      <c r="C92" s="101" t="s">
        <v>144</v>
      </c>
      <c r="D92" s="102" t="s">
        <v>147</v>
      </c>
      <c r="E92" s="71">
        <v>0.04</v>
      </c>
      <c r="F92" s="72">
        <f>51*50</f>
        <v>2550</v>
      </c>
      <c r="G92" s="73">
        <f t="shared" si="6"/>
        <v>35700</v>
      </c>
      <c r="H92" s="78">
        <f t="shared" si="2"/>
        <v>42800</v>
      </c>
      <c r="I92" s="129">
        <f t="shared" si="3"/>
        <v>44583.33</v>
      </c>
      <c r="J92" s="85">
        <f t="shared" si="5"/>
        <v>53500</v>
      </c>
      <c r="K92" s="186" t="s">
        <v>70</v>
      </c>
      <c r="L92" s="186" t="s">
        <v>70</v>
      </c>
      <c r="M92" s="186" t="s">
        <v>96</v>
      </c>
      <c r="N92" s="186" t="s">
        <v>67</v>
      </c>
      <c r="O92" s="186" t="s">
        <v>67</v>
      </c>
      <c r="P92" s="193"/>
      <c r="Q92" s="10"/>
      <c r="R92" s="10"/>
      <c r="S92" s="10"/>
      <c r="T92" s="10"/>
      <c r="U92" s="10"/>
      <c r="W92" s="10"/>
      <c r="X92" s="15"/>
      <c r="AB92" s="17"/>
    </row>
    <row r="93" spans="1:28" ht="25.5" hidden="1">
      <c r="A93" s="151"/>
      <c r="B93" s="150"/>
      <c r="C93" s="101" t="s">
        <v>148</v>
      </c>
      <c r="D93" s="102" t="s">
        <v>92</v>
      </c>
      <c r="E93" s="71">
        <v>0.04</v>
      </c>
      <c r="F93" s="72">
        <v>350</v>
      </c>
      <c r="G93" s="73">
        <f t="shared" si="6"/>
        <v>4900</v>
      </c>
      <c r="H93" s="78">
        <f t="shared" si="2"/>
        <v>6000</v>
      </c>
      <c r="I93" s="129">
        <f t="shared" si="3"/>
        <v>6250</v>
      </c>
      <c r="J93" s="85">
        <f t="shared" si="5"/>
        <v>7500</v>
      </c>
      <c r="K93" s="186" t="s">
        <v>70</v>
      </c>
      <c r="L93" s="186" t="s">
        <v>70</v>
      </c>
      <c r="M93" s="186" t="s">
        <v>70</v>
      </c>
      <c r="N93" s="186" t="s">
        <v>105</v>
      </c>
      <c r="O93" s="186" t="s">
        <v>105</v>
      </c>
      <c r="P93" s="193"/>
      <c r="Q93" s="10"/>
      <c r="R93" s="10"/>
      <c r="S93" s="10"/>
      <c r="T93" s="10"/>
      <c r="U93" s="10"/>
      <c r="W93" s="10"/>
      <c r="X93" s="15"/>
      <c r="AB93" s="17"/>
    </row>
    <row r="94" spans="1:28" hidden="1">
      <c r="A94" s="151"/>
      <c r="B94" s="150"/>
      <c r="C94" s="101" t="s">
        <v>150</v>
      </c>
      <c r="D94" s="102" t="s">
        <v>263</v>
      </c>
      <c r="E94" s="71">
        <v>0.04</v>
      </c>
      <c r="F94" s="72">
        <v>1000</v>
      </c>
      <c r="G94" s="73">
        <f t="shared" si="6"/>
        <v>14000</v>
      </c>
      <c r="H94" s="154">
        <f t="shared" si="2"/>
        <v>16800</v>
      </c>
      <c r="I94" s="129">
        <f t="shared" si="3"/>
        <v>17500</v>
      </c>
      <c r="J94" s="94">
        <f t="shared" si="5"/>
        <v>21000</v>
      </c>
      <c r="K94" s="186" t="s">
        <v>70</v>
      </c>
      <c r="L94" s="186" t="s">
        <v>70</v>
      </c>
      <c r="M94" s="186" t="s">
        <v>96</v>
      </c>
      <c r="N94" s="186" t="s">
        <v>96</v>
      </c>
      <c r="O94" s="186" t="s">
        <v>96</v>
      </c>
      <c r="P94" s="194"/>
      <c r="Q94" s="10"/>
      <c r="R94" s="10"/>
      <c r="S94" s="10"/>
      <c r="T94" s="10"/>
      <c r="U94" s="10"/>
      <c r="W94" s="10"/>
      <c r="X94" s="15"/>
      <c r="AB94" s="17"/>
    </row>
    <row r="95" spans="1:28" ht="25.5" hidden="1">
      <c r="A95" s="151"/>
      <c r="B95" s="150"/>
      <c r="C95" s="101" t="s">
        <v>152</v>
      </c>
      <c r="D95" s="102" t="s">
        <v>153</v>
      </c>
      <c r="E95" s="71">
        <v>0.04</v>
      </c>
      <c r="F95" s="72">
        <f>35*10</f>
        <v>350</v>
      </c>
      <c r="G95" s="73">
        <f t="shared" si="6"/>
        <v>4900</v>
      </c>
      <c r="H95" s="78">
        <f t="shared" si="2"/>
        <v>6000</v>
      </c>
      <c r="I95" s="129">
        <f t="shared" si="3"/>
        <v>6250</v>
      </c>
      <c r="J95" s="85">
        <f t="shared" si="5"/>
        <v>7500</v>
      </c>
      <c r="K95" s="186" t="s">
        <v>96</v>
      </c>
      <c r="L95" s="186" t="s">
        <v>96</v>
      </c>
      <c r="M95" s="186" t="s">
        <v>70</v>
      </c>
      <c r="N95" s="186" t="s">
        <v>70</v>
      </c>
      <c r="O95" s="186" t="s">
        <v>70</v>
      </c>
      <c r="P95" s="194"/>
      <c r="Q95" s="10"/>
      <c r="R95" s="10"/>
      <c r="S95" s="10"/>
      <c r="T95" s="10"/>
      <c r="U95" s="10"/>
      <c r="W95" s="10"/>
      <c r="X95" s="15"/>
      <c r="AB95" s="17"/>
    </row>
    <row r="96" spans="1:28" ht="25.5" hidden="1">
      <c r="A96" s="151"/>
      <c r="B96" s="150"/>
      <c r="C96" s="101" t="s">
        <v>152</v>
      </c>
      <c r="D96" s="102" t="s">
        <v>155</v>
      </c>
      <c r="E96" s="71">
        <v>0.04</v>
      </c>
      <c r="F96" s="72">
        <f>51*10</f>
        <v>510</v>
      </c>
      <c r="G96" s="73">
        <f t="shared" ref="G96:G100" si="7">F96*14</f>
        <v>7140</v>
      </c>
      <c r="H96" s="78">
        <f t="shared" si="2"/>
        <v>8400</v>
      </c>
      <c r="I96" s="129">
        <f t="shared" si="3"/>
        <v>8750</v>
      </c>
      <c r="J96" s="85">
        <f t="shared" si="5"/>
        <v>10500</v>
      </c>
      <c r="K96" s="186" t="s">
        <v>70</v>
      </c>
      <c r="L96" s="186" t="s">
        <v>70</v>
      </c>
      <c r="M96" s="186" t="s">
        <v>96</v>
      </c>
      <c r="N96" s="186" t="s">
        <v>67</v>
      </c>
      <c r="O96" s="186" t="s">
        <v>67</v>
      </c>
      <c r="P96" s="10"/>
      <c r="Q96" s="10"/>
      <c r="R96" s="10"/>
      <c r="S96" s="10"/>
      <c r="T96" s="10"/>
      <c r="U96" s="10"/>
      <c r="W96" s="10"/>
      <c r="X96" s="15"/>
      <c r="AB96" s="17"/>
    </row>
    <row r="97" spans="1:28" ht="13.5" hidden="1" customHeight="1">
      <c r="A97" s="151"/>
      <c r="B97" s="151"/>
      <c r="C97" s="103" t="s">
        <v>156</v>
      </c>
      <c r="D97" s="102" t="s">
        <v>264</v>
      </c>
      <c r="E97" s="71">
        <v>0.04</v>
      </c>
      <c r="F97" s="72">
        <f>28*16</f>
        <v>448</v>
      </c>
      <c r="G97" s="73">
        <f t="shared" si="7"/>
        <v>6272</v>
      </c>
      <c r="H97" s="78">
        <f t="shared" si="2"/>
        <v>7600</v>
      </c>
      <c r="I97" s="129">
        <f t="shared" si="3"/>
        <v>7916.67</v>
      </c>
      <c r="J97" s="85">
        <f t="shared" si="5"/>
        <v>9500</v>
      </c>
      <c r="K97" s="186" t="s">
        <v>96</v>
      </c>
      <c r="L97" s="186" t="s">
        <v>96</v>
      </c>
      <c r="M97" s="186" t="s">
        <v>70</v>
      </c>
      <c r="N97" s="195" t="s">
        <v>70</v>
      </c>
      <c r="O97" s="195" t="s">
        <v>70</v>
      </c>
      <c r="P97" s="10"/>
      <c r="Q97" s="10"/>
      <c r="R97" s="10"/>
      <c r="S97" s="10"/>
      <c r="T97" s="10"/>
      <c r="U97" s="10"/>
      <c r="W97" s="10"/>
      <c r="X97" s="15"/>
      <c r="AB97" s="17"/>
    </row>
    <row r="98" spans="1:28" ht="25.5" hidden="1">
      <c r="A98" s="151"/>
      <c r="B98" s="151"/>
      <c r="C98" s="103" t="s">
        <v>158</v>
      </c>
      <c r="D98" s="102" t="s">
        <v>159</v>
      </c>
      <c r="E98" s="71">
        <v>0.04</v>
      </c>
      <c r="F98" s="72">
        <f>44*16</f>
        <v>704</v>
      </c>
      <c r="G98" s="73">
        <f t="shared" si="7"/>
        <v>9856</v>
      </c>
      <c r="H98" s="78">
        <f t="shared" si="2"/>
        <v>12000</v>
      </c>
      <c r="I98" s="129">
        <f t="shared" si="3"/>
        <v>12500</v>
      </c>
      <c r="J98" s="85">
        <f t="shared" si="5"/>
        <v>15000</v>
      </c>
      <c r="K98" s="195" t="s">
        <v>70</v>
      </c>
      <c r="L98" s="195" t="s">
        <v>70</v>
      </c>
      <c r="M98" s="186" t="s">
        <v>96</v>
      </c>
      <c r="N98" s="186" t="s">
        <v>67</v>
      </c>
      <c r="O98" s="186" t="s">
        <v>67</v>
      </c>
      <c r="P98" s="10"/>
      <c r="Q98" s="10"/>
      <c r="R98" s="10"/>
      <c r="S98" s="10"/>
      <c r="T98" s="10"/>
      <c r="U98" s="10"/>
      <c r="W98" s="10"/>
      <c r="X98" s="15"/>
      <c r="AB98" s="17"/>
    </row>
    <row r="99" spans="1:28" ht="25.5" hidden="1">
      <c r="A99" s="151"/>
      <c r="B99" s="151"/>
      <c r="C99" s="103" t="s">
        <v>160</v>
      </c>
      <c r="D99" s="102" t="s">
        <v>161</v>
      </c>
      <c r="E99" s="71">
        <v>0.04</v>
      </c>
      <c r="F99" s="72">
        <f>30*28</f>
        <v>840</v>
      </c>
      <c r="G99" s="73">
        <f t="shared" si="7"/>
        <v>11760</v>
      </c>
      <c r="H99" s="78">
        <f t="shared" si="2"/>
        <v>14000</v>
      </c>
      <c r="I99" s="129">
        <f t="shared" si="3"/>
        <v>14583.33</v>
      </c>
      <c r="J99" s="85">
        <f t="shared" si="5"/>
        <v>17500</v>
      </c>
      <c r="K99" s="186" t="s">
        <v>96</v>
      </c>
      <c r="L99" s="186" t="s">
        <v>96</v>
      </c>
      <c r="M99" s="186" t="s">
        <v>70</v>
      </c>
      <c r="N99" s="195" t="s">
        <v>70</v>
      </c>
      <c r="O99" s="195" t="s">
        <v>70</v>
      </c>
      <c r="P99" s="10"/>
      <c r="Q99" s="10"/>
      <c r="R99" s="10"/>
      <c r="S99" s="10"/>
      <c r="T99" s="10"/>
      <c r="U99" s="10"/>
      <c r="W99" s="10"/>
      <c r="X99" s="15"/>
      <c r="AB99" s="17"/>
    </row>
    <row r="100" spans="1:28" s="2" customFormat="1" ht="25.5" hidden="1">
      <c r="A100" s="155"/>
      <c r="B100" s="155"/>
      <c r="C100" s="156" t="s">
        <v>162</v>
      </c>
      <c r="D100" s="102" t="s">
        <v>265</v>
      </c>
      <c r="E100" s="71">
        <v>0.04</v>
      </c>
      <c r="F100" s="72">
        <f>30*44</f>
        <v>1320</v>
      </c>
      <c r="G100" s="73">
        <f t="shared" si="7"/>
        <v>18480</v>
      </c>
      <c r="H100" s="78">
        <f t="shared" si="2"/>
        <v>22400</v>
      </c>
      <c r="I100" s="129">
        <f t="shared" si="3"/>
        <v>23333.33</v>
      </c>
      <c r="J100" s="85">
        <f t="shared" si="5"/>
        <v>28000</v>
      </c>
      <c r="K100" s="186" t="s">
        <v>70</v>
      </c>
      <c r="L100" s="186" t="s">
        <v>70</v>
      </c>
      <c r="M100" s="186" t="s">
        <v>96</v>
      </c>
      <c r="N100" s="186" t="s">
        <v>67</v>
      </c>
      <c r="O100" s="186" t="s">
        <v>67</v>
      </c>
      <c r="P100" s="191"/>
    </row>
    <row r="101" spans="1:28" ht="25.5" hidden="1">
      <c r="A101" s="151"/>
      <c r="B101" s="151"/>
      <c r="C101" s="103" t="s">
        <v>164</v>
      </c>
      <c r="D101" s="102" t="s">
        <v>165</v>
      </c>
      <c r="E101" s="105">
        <v>0.04</v>
      </c>
      <c r="F101" s="106">
        <v>0</v>
      </c>
      <c r="G101" s="107">
        <v>0</v>
      </c>
      <c r="H101" s="154">
        <v>0</v>
      </c>
      <c r="I101" s="129">
        <v>0</v>
      </c>
      <c r="J101" s="85">
        <f t="shared" si="5"/>
        <v>0</v>
      </c>
      <c r="K101" s="195" t="s">
        <v>70</v>
      </c>
      <c r="L101" s="195" t="s">
        <v>70</v>
      </c>
      <c r="M101" s="195" t="s">
        <v>70</v>
      </c>
      <c r="N101" s="186" t="s">
        <v>96</v>
      </c>
      <c r="O101" s="195" t="s">
        <v>96</v>
      </c>
      <c r="P101" s="196"/>
      <c r="Q101" s="197"/>
      <c r="R101" s="197"/>
      <c r="S101" s="10"/>
      <c r="T101" s="10"/>
      <c r="U101" s="10"/>
      <c r="W101" s="10"/>
      <c r="X101" s="15"/>
      <c r="AB101" s="17"/>
    </row>
    <row r="102" spans="1:28" hidden="1">
      <c r="A102" s="151"/>
      <c r="B102" s="151"/>
      <c r="C102" s="103" t="s">
        <v>167</v>
      </c>
      <c r="D102" s="102" t="s">
        <v>168</v>
      </c>
      <c r="E102" s="71">
        <v>0.04</v>
      </c>
      <c r="F102" s="72">
        <v>-350</v>
      </c>
      <c r="G102" s="73">
        <f>F102*14</f>
        <v>-4900</v>
      </c>
      <c r="H102" s="78">
        <f t="shared" si="2"/>
        <v>-3600</v>
      </c>
      <c r="I102" s="129">
        <f t="shared" si="3"/>
        <v>-3750</v>
      </c>
      <c r="J102" s="85">
        <f>MROUND((G102-(G102*10%)*1.2),-500)</f>
        <v>-4500</v>
      </c>
      <c r="K102" s="186" t="s">
        <v>70</v>
      </c>
      <c r="L102" s="186" t="s">
        <v>96</v>
      </c>
      <c r="M102" s="186" t="s">
        <v>96</v>
      </c>
      <c r="N102" s="186" t="s">
        <v>96</v>
      </c>
      <c r="O102" s="195" t="s">
        <v>96</v>
      </c>
      <c r="P102" s="197"/>
      <c r="Q102" s="197"/>
      <c r="R102" s="197"/>
      <c r="S102" s="10"/>
      <c r="T102" s="10"/>
      <c r="U102" s="10"/>
      <c r="W102" s="10"/>
      <c r="X102" s="15"/>
      <c r="AB102" s="17"/>
    </row>
    <row r="103" spans="1:28" hidden="1">
      <c r="A103" s="151"/>
      <c r="B103" s="151"/>
      <c r="C103" s="103" t="s">
        <v>169</v>
      </c>
      <c r="D103" s="102" t="s">
        <v>266</v>
      </c>
      <c r="E103" s="71">
        <v>0.04</v>
      </c>
      <c r="F103" s="72">
        <v>-2228</v>
      </c>
      <c r="G103" s="73">
        <f>F103*14</f>
        <v>-31192</v>
      </c>
      <c r="H103" s="78">
        <f t="shared" si="2"/>
        <v>-22000</v>
      </c>
      <c r="I103" s="129">
        <f t="shared" si="3"/>
        <v>-22916.67</v>
      </c>
      <c r="J103" s="85">
        <f>MROUND((G103-(G103*10%)*1.2),-500)</f>
        <v>-27500</v>
      </c>
      <c r="K103" s="195" t="s">
        <v>70</v>
      </c>
      <c r="L103" s="195" t="s">
        <v>70</v>
      </c>
      <c r="M103" s="195" t="s">
        <v>70</v>
      </c>
      <c r="N103" s="195" t="s">
        <v>96</v>
      </c>
      <c r="O103" s="195" t="s">
        <v>96</v>
      </c>
      <c r="P103" s="197"/>
      <c r="Q103" s="197"/>
      <c r="R103" s="197"/>
      <c r="S103" s="10"/>
      <c r="T103" s="10"/>
      <c r="U103" s="10"/>
      <c r="W103" s="10"/>
      <c r="X103" s="15"/>
      <c r="AB103" s="17"/>
    </row>
    <row r="104" spans="1:28" ht="25.5" hidden="1">
      <c r="A104" s="151"/>
      <c r="B104" s="151"/>
      <c r="C104" s="103" t="s">
        <v>171</v>
      </c>
      <c r="D104" s="102" t="s">
        <v>172</v>
      </c>
      <c r="E104" s="71">
        <v>0.04</v>
      </c>
      <c r="F104" s="72">
        <v>5000</v>
      </c>
      <c r="G104" s="73">
        <f>F104*14</f>
        <v>70000</v>
      </c>
      <c r="H104" s="78">
        <f t="shared" si="2"/>
        <v>84400</v>
      </c>
      <c r="I104" s="129">
        <f t="shared" si="3"/>
        <v>87916.67</v>
      </c>
      <c r="J104" s="85">
        <f t="shared" si="5"/>
        <v>105500</v>
      </c>
      <c r="K104" s="186" t="s">
        <v>67</v>
      </c>
      <c r="L104" s="186" t="s">
        <v>67</v>
      </c>
      <c r="M104" s="186" t="s">
        <v>70</v>
      </c>
      <c r="N104" s="186" t="s">
        <v>96</v>
      </c>
      <c r="O104" s="195" t="s">
        <v>96</v>
      </c>
      <c r="P104" s="197"/>
      <c r="Q104" s="197"/>
      <c r="R104" s="197"/>
      <c r="S104" s="10"/>
      <c r="T104" s="10"/>
      <c r="U104" s="10"/>
      <c r="W104" s="10"/>
      <c r="X104" s="15"/>
      <c r="AB104" s="17"/>
    </row>
    <row r="105" spans="1:28" ht="25.5" hidden="1">
      <c r="A105" s="151"/>
      <c r="B105" s="151"/>
      <c r="C105" s="103" t="s">
        <v>267</v>
      </c>
      <c r="D105" s="102" t="s">
        <v>268</v>
      </c>
      <c r="E105" s="71">
        <v>0.04</v>
      </c>
      <c r="F105" s="157"/>
      <c r="G105" s="158"/>
      <c r="H105" s="159"/>
      <c r="I105" s="198"/>
      <c r="J105" s="159"/>
      <c r="K105" s="186" t="s">
        <v>96</v>
      </c>
      <c r="L105" s="186" t="s">
        <v>96</v>
      </c>
      <c r="M105" s="186" t="s">
        <v>96</v>
      </c>
      <c r="N105" s="186" t="s">
        <v>96</v>
      </c>
      <c r="O105" s="186" t="s">
        <v>96</v>
      </c>
      <c r="P105" s="197"/>
      <c r="Q105" s="197"/>
      <c r="R105" s="197"/>
      <c r="S105" s="10"/>
      <c r="T105" s="10"/>
      <c r="U105" s="10"/>
      <c r="W105" s="10"/>
      <c r="X105" s="15"/>
      <c r="AB105" s="17"/>
    </row>
    <row r="106" spans="1:28" hidden="1">
      <c r="A106" s="160"/>
      <c r="B106" s="160"/>
      <c r="C106" s="161"/>
      <c r="D106" s="162"/>
      <c r="E106" s="163"/>
      <c r="F106" s="164"/>
      <c r="G106" s="165"/>
      <c r="H106" s="166"/>
      <c r="I106" s="14"/>
      <c r="J106" s="199"/>
      <c r="K106" s="200"/>
      <c r="L106" s="200"/>
      <c r="M106" s="201"/>
      <c r="N106" s="201"/>
      <c r="O106" s="201"/>
      <c r="P106" s="197"/>
      <c r="Q106" s="197"/>
      <c r="R106" s="197"/>
      <c r="S106" s="10"/>
      <c r="T106" s="10"/>
      <c r="U106" s="10"/>
      <c r="W106" s="10"/>
      <c r="X106" s="15"/>
      <c r="AB106" s="17"/>
    </row>
    <row r="107" spans="1:28" s="2" customFormat="1" hidden="1">
      <c r="A107" s="167"/>
      <c r="B107" s="167"/>
      <c r="C107" s="168"/>
      <c r="D107" s="167"/>
      <c r="E107" s="167"/>
      <c r="F107" s="167"/>
      <c r="G107" s="167"/>
      <c r="H107" s="167"/>
      <c r="I107" s="167"/>
      <c r="J107" s="167"/>
      <c r="K107" s="168"/>
      <c r="L107" s="168"/>
      <c r="M107" s="168"/>
      <c r="N107" s="168"/>
      <c r="O107" s="168"/>
      <c r="P107" s="14"/>
      <c r="Q107" s="14"/>
      <c r="R107" s="14"/>
      <c r="S107" s="14"/>
      <c r="T107" s="14"/>
      <c r="U107" s="14"/>
      <c r="W107" s="14"/>
      <c r="X107" s="16"/>
      <c r="AB107" s="17"/>
    </row>
    <row r="108" spans="1:28" s="30" customFormat="1" hidden="1">
      <c r="A108" s="169"/>
      <c r="B108" s="170"/>
      <c r="C108" s="171"/>
      <c r="D108" s="172" t="s">
        <v>176</v>
      </c>
      <c r="E108" s="173" t="s">
        <v>269</v>
      </c>
      <c r="F108" s="173"/>
      <c r="G108" s="173"/>
      <c r="H108" s="174"/>
      <c r="I108" s="202"/>
      <c r="J108" s="202"/>
      <c r="K108" s="185"/>
      <c r="L108" s="185"/>
      <c r="M108" s="185"/>
      <c r="N108" s="185"/>
      <c r="O108" s="185"/>
    </row>
    <row r="109" spans="1:28" s="30" customFormat="1" hidden="1">
      <c r="A109" s="169"/>
      <c r="B109" s="170"/>
      <c r="C109" s="171"/>
      <c r="D109" s="173"/>
      <c r="E109" s="173" t="s">
        <v>270</v>
      </c>
      <c r="F109" s="173"/>
      <c r="G109" s="173"/>
      <c r="H109" s="174"/>
      <c r="I109" s="202"/>
      <c r="J109" s="167"/>
      <c r="K109" s="185"/>
      <c r="L109" s="185"/>
      <c r="M109" s="185"/>
      <c r="N109" s="185"/>
      <c r="O109" s="185"/>
    </row>
    <row r="110" spans="1:28" s="30" customFormat="1" hidden="1">
      <c r="A110" s="169"/>
      <c r="B110" s="170"/>
      <c r="C110" s="171"/>
      <c r="D110" s="173"/>
      <c r="E110" s="173" t="s">
        <v>271</v>
      </c>
      <c r="F110" s="173"/>
      <c r="G110" s="173"/>
      <c r="H110" s="174"/>
      <c r="I110" s="202"/>
      <c r="J110" s="167"/>
      <c r="K110" s="185"/>
      <c r="L110" s="185"/>
      <c r="M110" s="185"/>
      <c r="N110" s="185"/>
      <c r="O110" s="185"/>
    </row>
    <row r="111" spans="1:28" s="30" customFormat="1" hidden="1">
      <c r="A111" s="169"/>
      <c r="B111" s="170"/>
      <c r="C111" s="171"/>
      <c r="D111" s="173"/>
      <c r="E111" s="173" t="s">
        <v>272</v>
      </c>
      <c r="F111" s="173"/>
      <c r="G111" s="173"/>
      <c r="H111" s="36"/>
      <c r="I111" s="167"/>
      <c r="J111" s="167"/>
      <c r="K111" s="185"/>
      <c r="L111" s="185"/>
      <c r="M111" s="185"/>
      <c r="N111" s="185"/>
      <c r="O111" s="185"/>
    </row>
    <row r="112" spans="1:28" s="30" customFormat="1" hidden="1">
      <c r="A112" s="169"/>
      <c r="B112" s="170"/>
      <c r="C112" s="171"/>
      <c r="D112" s="173"/>
      <c r="E112" s="173" t="s">
        <v>273</v>
      </c>
      <c r="F112" s="173"/>
      <c r="G112" s="173"/>
      <c r="H112" s="36"/>
      <c r="I112" s="167"/>
      <c r="J112" s="167"/>
      <c r="K112" s="185"/>
      <c r="L112" s="185"/>
      <c r="M112" s="185"/>
      <c r="N112" s="185"/>
      <c r="O112" s="185"/>
    </row>
    <row r="113" spans="1:15" s="30" customFormat="1" hidden="1">
      <c r="A113" s="169"/>
      <c r="B113" s="170"/>
      <c r="C113" s="171"/>
      <c r="D113" s="173"/>
      <c r="E113" s="173"/>
      <c r="F113" s="173"/>
      <c r="G113" s="173"/>
      <c r="H113" s="36"/>
      <c r="I113" s="167"/>
      <c r="J113" s="167"/>
      <c r="K113" s="185"/>
      <c r="L113" s="185"/>
      <c r="M113" s="185"/>
      <c r="N113" s="185"/>
      <c r="O113" s="185"/>
    </row>
    <row r="114" spans="1:15" s="30" customFormat="1" hidden="1">
      <c r="A114" s="169"/>
      <c r="B114" s="170"/>
      <c r="C114" s="171"/>
      <c r="D114" s="173"/>
      <c r="E114" s="173"/>
      <c r="F114" s="173"/>
      <c r="G114" s="173"/>
      <c r="H114" s="36"/>
      <c r="I114" s="167"/>
      <c r="J114" s="167"/>
      <c r="K114" s="185"/>
      <c r="L114" s="185"/>
      <c r="M114" s="185"/>
      <c r="N114" s="185"/>
      <c r="O114" s="185"/>
    </row>
    <row r="115" spans="1:15" s="30" customFormat="1" hidden="1">
      <c r="A115" s="169"/>
      <c r="B115" s="170"/>
      <c r="C115" s="171"/>
      <c r="D115" s="175" t="s">
        <v>177</v>
      </c>
      <c r="E115" s="42"/>
      <c r="F115" s="42"/>
      <c r="G115" s="42"/>
      <c r="H115" s="36"/>
      <c r="I115" s="167"/>
      <c r="J115" s="167"/>
      <c r="K115" s="185"/>
      <c r="L115" s="185"/>
      <c r="M115" s="185"/>
      <c r="N115" s="185"/>
      <c r="O115" s="185"/>
    </row>
    <row r="116" spans="1:15" s="30" customFormat="1" hidden="1">
      <c r="A116" s="169"/>
      <c r="B116" s="170"/>
      <c r="C116" s="171"/>
      <c r="D116" s="35" t="s">
        <v>274</v>
      </c>
      <c r="E116" s="42"/>
      <c r="F116" s="42"/>
      <c r="G116" s="42"/>
      <c r="H116" s="36"/>
      <c r="I116" s="167"/>
      <c r="J116" s="167"/>
      <c r="K116" s="185"/>
      <c r="L116" s="185"/>
      <c r="M116" s="185"/>
      <c r="N116" s="185"/>
      <c r="O116" s="185"/>
    </row>
    <row r="117" spans="1:15" s="30" customFormat="1" hidden="1">
      <c r="A117" s="169"/>
      <c r="B117" s="170"/>
      <c r="C117" s="171"/>
      <c r="D117" s="35" t="s">
        <v>178</v>
      </c>
      <c r="E117" s="42"/>
      <c r="F117" s="42"/>
      <c r="G117" s="42"/>
      <c r="H117" s="36"/>
      <c r="I117" s="167"/>
      <c r="J117" s="167"/>
      <c r="K117" s="185"/>
      <c r="L117" s="185"/>
      <c r="M117" s="185"/>
      <c r="N117" s="185"/>
      <c r="O117" s="185"/>
    </row>
    <row r="118" spans="1:15" s="30" customFormat="1" hidden="1">
      <c r="A118" s="169"/>
      <c r="B118" s="170"/>
      <c r="C118" s="171"/>
      <c r="D118" s="35"/>
      <c r="E118" s="42"/>
      <c r="F118" s="42"/>
      <c r="G118" s="42"/>
      <c r="H118" s="36"/>
      <c r="I118" s="167"/>
      <c r="J118" s="167"/>
      <c r="K118" s="185"/>
      <c r="L118" s="185"/>
      <c r="M118" s="185"/>
      <c r="N118" s="185"/>
      <c r="O118" s="185"/>
    </row>
    <row r="119" spans="1:15" s="30" customFormat="1" hidden="1">
      <c r="A119" s="169"/>
      <c r="B119" s="170"/>
      <c r="C119" s="171"/>
      <c r="D119" s="35"/>
      <c r="E119" s="42"/>
      <c r="F119" s="42"/>
      <c r="G119" s="42"/>
      <c r="H119" s="36"/>
      <c r="I119" s="167"/>
      <c r="J119" s="167"/>
      <c r="K119" s="185"/>
      <c r="L119" s="185"/>
      <c r="M119" s="185"/>
      <c r="N119" s="185"/>
      <c r="O119" s="185"/>
    </row>
    <row r="120" spans="1:15" s="30" customFormat="1" hidden="1">
      <c r="A120" s="169"/>
      <c r="B120" s="170"/>
      <c r="C120" s="171"/>
      <c r="D120" s="35"/>
      <c r="E120" s="42"/>
      <c r="F120" s="42"/>
      <c r="G120" s="42"/>
      <c r="H120" s="36"/>
      <c r="I120" s="167"/>
      <c r="J120" s="167"/>
      <c r="K120" s="185"/>
      <c r="L120" s="185"/>
      <c r="M120" s="185"/>
      <c r="N120" s="185"/>
      <c r="O120" s="185"/>
    </row>
    <row r="121" spans="1:15" s="30" customFormat="1" hidden="1">
      <c r="A121" s="169"/>
      <c r="B121" s="170"/>
      <c r="C121" s="171"/>
      <c r="D121" s="35"/>
      <c r="E121" s="42"/>
      <c r="F121" s="42"/>
      <c r="G121" s="42"/>
      <c r="H121" s="36"/>
      <c r="I121" s="167"/>
      <c r="J121" s="167"/>
      <c r="K121" s="185"/>
      <c r="L121" s="185"/>
      <c r="M121" s="185"/>
      <c r="N121" s="185"/>
      <c r="O121" s="185"/>
    </row>
    <row r="122" spans="1:15" s="30" customFormat="1" hidden="1">
      <c r="A122" s="169"/>
      <c r="B122" s="170"/>
      <c r="C122" s="171"/>
      <c r="D122" s="35"/>
      <c r="E122" s="42"/>
      <c r="F122" s="42"/>
      <c r="G122" s="42"/>
      <c r="H122" s="36"/>
      <c r="I122" s="167"/>
      <c r="J122" s="167"/>
      <c r="K122" s="185"/>
      <c r="L122" s="185"/>
      <c r="M122" s="185"/>
      <c r="N122" s="185"/>
      <c r="O122" s="185"/>
    </row>
    <row r="123" spans="1:15" s="30" customFormat="1" hidden="1">
      <c r="A123" s="176"/>
      <c r="B123" s="170"/>
      <c r="C123" s="171"/>
      <c r="D123" s="177"/>
      <c r="E123" s="178"/>
      <c r="F123" s="178"/>
      <c r="G123" s="178"/>
      <c r="H123" s="179"/>
      <c r="I123" s="118"/>
      <c r="J123" s="203"/>
      <c r="K123" s="185"/>
      <c r="L123" s="185"/>
      <c r="M123" s="185"/>
      <c r="N123" s="185"/>
      <c r="O123" s="185"/>
    </row>
    <row r="124" spans="1:15" s="30" customFormat="1" hidden="1">
      <c r="A124" s="176"/>
      <c r="B124" s="170"/>
      <c r="C124" s="171"/>
      <c r="D124" s="180" t="s">
        <v>275</v>
      </c>
      <c r="E124" s="181"/>
      <c r="F124" s="181"/>
      <c r="G124" s="181"/>
      <c r="H124" s="181"/>
      <c r="I124" s="179" t="s">
        <v>276</v>
      </c>
      <c r="J124" s="185"/>
      <c r="K124" s="185"/>
      <c r="L124" s="185"/>
      <c r="M124" s="185"/>
      <c r="N124" s="185"/>
      <c r="O124" s="185"/>
    </row>
    <row r="125" spans="1:15" s="30" customFormat="1" hidden="1">
      <c r="A125" s="176"/>
      <c r="B125" s="170"/>
      <c r="C125" s="171"/>
      <c r="D125" s="180"/>
      <c r="E125" s="182"/>
      <c r="F125" s="182"/>
      <c r="G125" s="182"/>
      <c r="H125" s="182"/>
      <c r="I125" s="179"/>
      <c r="J125" s="185"/>
      <c r="K125" s="185"/>
      <c r="L125" s="185"/>
      <c r="M125" s="185"/>
      <c r="N125" s="185"/>
      <c r="O125" s="185"/>
    </row>
    <row r="126" spans="1:15" s="30" customFormat="1" hidden="1">
      <c r="A126" s="176"/>
      <c r="B126" s="170"/>
      <c r="C126" s="171"/>
      <c r="D126" s="177"/>
      <c r="E126" s="178"/>
      <c r="F126" s="178"/>
      <c r="G126" s="178"/>
      <c r="H126" s="178"/>
      <c r="I126" s="179"/>
      <c r="J126" s="203"/>
      <c r="K126" s="185"/>
      <c r="L126" s="185"/>
      <c r="M126" s="185"/>
      <c r="N126" s="185"/>
      <c r="O126" s="185"/>
    </row>
    <row r="127" spans="1:15" s="30" customFormat="1" hidden="1">
      <c r="A127" s="169"/>
      <c r="B127" s="170"/>
      <c r="C127" s="171"/>
      <c r="D127" s="177" t="s">
        <v>277</v>
      </c>
      <c r="E127" s="181"/>
      <c r="F127" s="181"/>
      <c r="G127" s="181"/>
      <c r="H127" s="181"/>
      <c r="I127" s="179" t="s">
        <v>278</v>
      </c>
      <c r="J127" s="167"/>
      <c r="K127" s="185"/>
      <c r="L127" s="185"/>
      <c r="M127" s="185"/>
      <c r="N127" s="185"/>
      <c r="O127" s="185"/>
    </row>
    <row r="128" spans="1:15" s="30" customFormat="1" hidden="1">
      <c r="A128" s="183"/>
      <c r="B128" s="170"/>
      <c r="C128" s="171"/>
      <c r="D128" s="184"/>
      <c r="E128" s="185"/>
      <c r="F128" s="185"/>
      <c r="G128" s="185"/>
      <c r="H128" s="185"/>
      <c r="I128" s="179"/>
      <c r="J128" s="203"/>
      <c r="K128" s="185"/>
      <c r="L128" s="185"/>
      <c r="M128" s="185"/>
      <c r="N128" s="185"/>
      <c r="O128" s="185"/>
    </row>
    <row r="129" spans="1:15" s="30" customFormat="1" hidden="1">
      <c r="A129" s="183"/>
      <c r="B129" s="170"/>
      <c r="C129" s="171"/>
      <c r="D129" s="184"/>
      <c r="E129" s="185"/>
      <c r="F129" s="185"/>
      <c r="G129" s="185"/>
      <c r="H129" s="185"/>
      <c r="I129" s="179"/>
      <c r="J129" s="203"/>
      <c r="K129" s="185"/>
      <c r="L129" s="185"/>
      <c r="M129" s="185"/>
      <c r="N129" s="185"/>
      <c r="O129" s="185"/>
    </row>
    <row r="130" spans="1:15" s="30" customFormat="1" hidden="1">
      <c r="A130" s="169"/>
      <c r="B130" s="170"/>
      <c r="C130" s="171"/>
      <c r="D130" s="177" t="s">
        <v>279</v>
      </c>
      <c r="E130" s="181"/>
      <c r="F130" s="181"/>
      <c r="G130" s="181"/>
      <c r="H130" s="181"/>
      <c r="I130" s="179" t="s">
        <v>280</v>
      </c>
      <c r="J130" s="167"/>
      <c r="K130" s="185"/>
      <c r="L130" s="185"/>
      <c r="M130" s="185"/>
      <c r="N130" s="185"/>
      <c r="O130" s="185"/>
    </row>
    <row r="131" spans="1:15" s="30" customFormat="1" hidden="1">
      <c r="A131" s="204"/>
      <c r="B131" s="177"/>
      <c r="C131" s="205"/>
      <c r="D131" s="178"/>
      <c r="E131" s="179"/>
      <c r="F131" s="179"/>
      <c r="G131" s="179"/>
      <c r="H131" s="118"/>
      <c r="I131" s="203"/>
      <c r="J131" s="203"/>
      <c r="K131" s="185"/>
      <c r="L131" s="185"/>
      <c r="M131" s="185"/>
      <c r="N131" s="185"/>
      <c r="O131" s="185"/>
    </row>
    <row r="132" spans="1:15" hidden="1"/>
  </sheetData>
  <mergeCells count="37">
    <mergeCell ref="K21:L21"/>
    <mergeCell ref="N21:O21"/>
    <mergeCell ref="K22:O22"/>
    <mergeCell ref="K23:O23"/>
    <mergeCell ref="K24:L24"/>
    <mergeCell ref="N24:O24"/>
    <mergeCell ref="K25:L25"/>
    <mergeCell ref="N25:O25"/>
    <mergeCell ref="K26:L26"/>
    <mergeCell ref="N26:O26"/>
    <mergeCell ref="K27:L27"/>
    <mergeCell ref="N27:O27"/>
    <mergeCell ref="K28:L28"/>
    <mergeCell ref="N28:O28"/>
    <mergeCell ref="K29:L29"/>
    <mergeCell ref="N29:O29"/>
    <mergeCell ref="K30:L30"/>
    <mergeCell ref="N30:O30"/>
    <mergeCell ref="K32:L32"/>
    <mergeCell ref="N32:O32"/>
    <mergeCell ref="K33:L33"/>
    <mergeCell ref="K34:L34"/>
    <mergeCell ref="N34:O34"/>
    <mergeCell ref="K35:O35"/>
    <mergeCell ref="K36:L36"/>
    <mergeCell ref="N36:O36"/>
    <mergeCell ref="K37:L37"/>
    <mergeCell ref="N37:O37"/>
    <mergeCell ref="L10:L11"/>
    <mergeCell ref="M10:M11"/>
    <mergeCell ref="N10:N11"/>
    <mergeCell ref="O10:O11"/>
    <mergeCell ref="A10:A11"/>
    <mergeCell ref="B10:B11"/>
    <mergeCell ref="D10:D11"/>
    <mergeCell ref="E10:E11"/>
    <mergeCell ref="K10:K11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F35"/>
  <sheetViews>
    <sheetView topLeftCell="B1" workbookViewId="0">
      <selection activeCell="E11" sqref="E11"/>
    </sheetView>
  </sheetViews>
  <sheetFormatPr defaultColWidth="9" defaultRowHeight="12.75"/>
  <cols>
    <col min="3" max="3" width="43.85546875" style="18" customWidth="1"/>
    <col min="4" max="4" width="9.5703125" style="19" customWidth="1"/>
    <col min="5" max="5" width="8.85546875" style="19"/>
    <col min="6" max="6" width="36.85546875" style="19" customWidth="1"/>
  </cols>
  <sheetData>
    <row r="3" spans="3:6">
      <c r="C3" s="20"/>
      <c r="D3" s="21" t="s">
        <v>281</v>
      </c>
      <c r="E3" s="21" t="s">
        <v>282</v>
      </c>
      <c r="F3" s="21" t="s">
        <v>283</v>
      </c>
    </row>
    <row r="4" spans="3:6">
      <c r="C4" s="22" t="s">
        <v>104</v>
      </c>
      <c r="D4" s="21">
        <v>13400</v>
      </c>
      <c r="E4" s="21">
        <v>13270</v>
      </c>
      <c r="F4" s="23"/>
    </row>
    <row r="5" spans="3:6">
      <c r="C5" s="22" t="s">
        <v>284</v>
      </c>
      <c r="D5" s="21">
        <v>4000</v>
      </c>
      <c r="E5" s="21" t="s">
        <v>285</v>
      </c>
      <c r="F5" s="23"/>
    </row>
    <row r="6" spans="3:6">
      <c r="C6" s="22" t="s">
        <v>286</v>
      </c>
      <c r="D6" s="21">
        <v>6700</v>
      </c>
      <c r="E6" s="21">
        <v>3266</v>
      </c>
      <c r="F6" s="21" t="s">
        <v>287</v>
      </c>
    </row>
    <row r="7" spans="3:6">
      <c r="C7" s="22" t="s">
        <v>288</v>
      </c>
      <c r="D7" s="21">
        <v>6700</v>
      </c>
      <c r="E7" s="21" t="s">
        <v>285</v>
      </c>
      <c r="F7" s="21" t="s">
        <v>289</v>
      </c>
    </row>
    <row r="8" spans="3:6">
      <c r="C8" s="22" t="s">
        <v>290</v>
      </c>
      <c r="D8" s="21">
        <v>26800</v>
      </c>
      <c r="E8" s="21">
        <v>14081</v>
      </c>
      <c r="F8" s="21"/>
    </row>
    <row r="9" spans="3:6">
      <c r="C9" s="22" t="s">
        <v>291</v>
      </c>
      <c r="D9" s="21">
        <v>4000</v>
      </c>
      <c r="E9" s="21">
        <v>3571</v>
      </c>
      <c r="F9" s="21"/>
    </row>
    <row r="10" spans="3:6">
      <c r="C10" s="22" t="s">
        <v>292</v>
      </c>
      <c r="D10" s="21">
        <v>3300</v>
      </c>
      <c r="E10" s="21">
        <v>0</v>
      </c>
      <c r="F10" s="21" t="s">
        <v>293</v>
      </c>
    </row>
    <row r="11" spans="3:6">
      <c r="C11" s="22" t="s">
        <v>294</v>
      </c>
      <c r="D11" s="21">
        <v>3300</v>
      </c>
      <c r="E11" s="21">
        <v>0</v>
      </c>
      <c r="F11" s="24" t="s">
        <v>295</v>
      </c>
    </row>
    <row r="12" spans="3:6">
      <c r="C12" s="22" t="s">
        <v>296</v>
      </c>
      <c r="D12" s="21">
        <v>2600</v>
      </c>
      <c r="E12" s="21">
        <v>1000</v>
      </c>
      <c r="F12" s="21"/>
    </row>
    <row r="13" spans="3:6">
      <c r="C13" s="22" t="s">
        <v>297</v>
      </c>
      <c r="D13" s="21">
        <v>1500</v>
      </c>
      <c r="E13" s="21">
        <v>1800</v>
      </c>
      <c r="F13" s="24" t="s">
        <v>298</v>
      </c>
    </row>
    <row r="14" spans="3:6">
      <c r="C14" s="22" t="s">
        <v>299</v>
      </c>
      <c r="D14" s="21">
        <v>10000</v>
      </c>
      <c r="E14" s="21">
        <v>2228</v>
      </c>
      <c r="F14" s="21"/>
    </row>
    <row r="15" spans="3:6">
      <c r="C15" s="22" t="s">
        <v>300</v>
      </c>
      <c r="D15" s="21">
        <v>1500</v>
      </c>
      <c r="E15" s="21">
        <v>920</v>
      </c>
      <c r="F15" s="24" t="s">
        <v>301</v>
      </c>
    </row>
    <row r="16" spans="3:6">
      <c r="C16" s="22" t="s">
        <v>302</v>
      </c>
      <c r="D16" s="21">
        <v>5000</v>
      </c>
      <c r="E16" s="21">
        <v>0</v>
      </c>
      <c r="F16" s="21" t="s">
        <v>303</v>
      </c>
    </row>
    <row r="17" spans="3:6">
      <c r="C17" s="22" t="s">
        <v>304</v>
      </c>
      <c r="D17" s="21">
        <v>10000</v>
      </c>
      <c r="E17" s="23"/>
      <c r="F17" s="24" t="s">
        <v>305</v>
      </c>
    </row>
    <row r="18" spans="3:6">
      <c r="C18" s="22" t="s">
        <v>306</v>
      </c>
      <c r="D18" s="21">
        <v>2000</v>
      </c>
      <c r="E18" s="21">
        <v>0</v>
      </c>
      <c r="F18" s="21" t="s">
        <v>307</v>
      </c>
    </row>
    <row r="19" spans="3:6">
      <c r="C19" s="22" t="s">
        <v>308</v>
      </c>
      <c r="D19" s="21">
        <v>3300</v>
      </c>
      <c r="E19" s="21">
        <v>0</v>
      </c>
      <c r="F19" s="21"/>
    </row>
    <row r="20" spans="3:6" ht="24">
      <c r="C20" s="25" t="s">
        <v>309</v>
      </c>
      <c r="D20" s="21">
        <v>2000</v>
      </c>
      <c r="E20" s="21">
        <v>0</v>
      </c>
      <c r="F20" s="21" t="s">
        <v>310</v>
      </c>
    </row>
    <row r="21" spans="3:6">
      <c r="C21" s="22" t="s">
        <v>311</v>
      </c>
      <c r="D21" s="21">
        <v>1500</v>
      </c>
      <c r="E21" s="21">
        <v>0</v>
      </c>
      <c r="F21" s="21" t="s">
        <v>312</v>
      </c>
    </row>
    <row r="22" spans="3:6" ht="24">
      <c r="C22" s="25" t="s">
        <v>313</v>
      </c>
      <c r="D22" s="21">
        <v>750</v>
      </c>
      <c r="E22" s="21">
        <v>0</v>
      </c>
      <c r="F22" s="21" t="s">
        <v>285</v>
      </c>
    </row>
    <row r="23" spans="3:6">
      <c r="C23" s="22" t="s">
        <v>314</v>
      </c>
      <c r="D23" s="21">
        <v>6700</v>
      </c>
      <c r="E23" s="21">
        <v>0</v>
      </c>
      <c r="F23" s="21" t="s">
        <v>315</v>
      </c>
    </row>
    <row r="24" spans="3:6" ht="24">
      <c r="C24" s="25" t="s">
        <v>316</v>
      </c>
      <c r="D24" s="21">
        <v>1500</v>
      </c>
      <c r="E24" s="21">
        <v>0</v>
      </c>
      <c r="F24" s="21" t="s">
        <v>317</v>
      </c>
    </row>
    <row r="25" spans="3:6" ht="36">
      <c r="C25" s="25" t="s">
        <v>318</v>
      </c>
      <c r="D25" s="21">
        <v>3300</v>
      </c>
      <c r="E25" s="21">
        <v>0</v>
      </c>
      <c r="F25" s="21" t="s">
        <v>319</v>
      </c>
    </row>
    <row r="26" spans="3:6">
      <c r="C26" s="22" t="s">
        <v>320</v>
      </c>
      <c r="D26" s="21">
        <v>2000</v>
      </c>
      <c r="E26" s="21">
        <v>0</v>
      </c>
      <c r="F26" s="21" t="s">
        <v>321</v>
      </c>
    </row>
    <row r="27" spans="3:6">
      <c r="C27" s="20"/>
      <c r="D27" s="26">
        <f>SUM(D4:D26)</f>
        <v>121850</v>
      </c>
      <c r="E27" s="26">
        <f>SUM(E4:E26)</f>
        <v>40136</v>
      </c>
      <c r="F27" s="23"/>
    </row>
    <row r="30" spans="3:6" ht="15">
      <c r="C30" s="27" t="s">
        <v>322</v>
      </c>
    </row>
    <row r="31" spans="3:6" ht="15">
      <c r="C31" s="28" t="s">
        <v>323</v>
      </c>
    </row>
    <row r="32" spans="3:6" ht="15">
      <c r="C32" s="27" t="s">
        <v>324</v>
      </c>
    </row>
    <row r="33" spans="3:3" ht="15">
      <c r="C33" s="27" t="s">
        <v>325</v>
      </c>
    </row>
    <row r="34" spans="3:3" ht="15">
      <c r="C34" s="27" t="s">
        <v>326</v>
      </c>
    </row>
    <row r="35" spans="3:3" ht="15">
      <c r="C35" s="27" t="s">
        <v>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Z13"/>
  <sheetViews>
    <sheetView topLeftCell="C4" workbookViewId="0">
      <selection activeCell="C13" sqref="C13"/>
    </sheetView>
  </sheetViews>
  <sheetFormatPr defaultColWidth="9" defaultRowHeight="12.75"/>
  <cols>
    <col min="2" max="2" width="18" customWidth="1"/>
    <col min="3" max="3" width="59" customWidth="1"/>
    <col min="4" max="4" width="14.42578125" customWidth="1"/>
    <col min="5" max="6" width="19.140625" customWidth="1"/>
  </cols>
  <sheetData>
    <row r="5" spans="1:26" ht="89.25">
      <c r="D5" s="3" t="s">
        <v>328</v>
      </c>
      <c r="E5" s="4" t="s">
        <v>329</v>
      </c>
      <c r="F5" s="4" t="s">
        <v>330</v>
      </c>
    </row>
    <row r="6" spans="1:26">
      <c r="E6" s="4" t="s">
        <v>197</v>
      </c>
      <c r="F6" s="4" t="s">
        <v>197</v>
      </c>
    </row>
    <row r="7" spans="1:26" s="1" customFormat="1">
      <c r="A7" s="5" t="s">
        <v>234</v>
      </c>
      <c r="B7" s="6" t="s">
        <v>235</v>
      </c>
      <c r="C7" s="7" t="s">
        <v>331</v>
      </c>
      <c r="D7" s="8" t="s">
        <v>332</v>
      </c>
      <c r="E7" s="9">
        <v>0</v>
      </c>
      <c r="F7" s="9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U7" s="10"/>
      <c r="V7" s="15"/>
      <c r="Z7" s="17"/>
    </row>
    <row r="8" spans="1:26" s="1" customFormat="1" ht="29.1" customHeight="1">
      <c r="A8" s="5" t="s">
        <v>333</v>
      </c>
      <c r="B8" s="11" t="s">
        <v>334</v>
      </c>
      <c r="C8" s="11" t="s">
        <v>335</v>
      </c>
      <c r="D8" s="8" t="s">
        <v>336</v>
      </c>
      <c r="E8" s="12">
        <v>4000</v>
      </c>
      <c r="F8" s="12">
        <v>3000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U8" s="10"/>
      <c r="V8" s="15"/>
      <c r="Z8" s="17"/>
    </row>
    <row r="9" spans="1:26" s="1" customFormat="1">
      <c r="A9" s="5" t="s">
        <v>239</v>
      </c>
      <c r="B9" s="11" t="s">
        <v>240</v>
      </c>
      <c r="C9" s="13" t="s">
        <v>337</v>
      </c>
      <c r="D9" s="8" t="s">
        <v>336</v>
      </c>
      <c r="E9" s="9">
        <v>0</v>
      </c>
      <c r="F9" s="9"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U9" s="10"/>
      <c r="V9" s="15"/>
      <c r="Z9" s="17"/>
    </row>
    <row r="10" spans="1:26" s="1" customFormat="1">
      <c r="A10" s="5" t="s">
        <v>242</v>
      </c>
      <c r="B10" s="11" t="s">
        <v>243</v>
      </c>
      <c r="C10" s="13" t="s">
        <v>338</v>
      </c>
      <c r="D10" s="8" t="s">
        <v>336</v>
      </c>
      <c r="E10" s="9">
        <v>0</v>
      </c>
      <c r="F10" s="9"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U10" s="10"/>
      <c r="V10" s="15"/>
      <c r="Z10" s="17"/>
    </row>
    <row r="11" spans="1:26" s="2" customFormat="1" ht="25.5">
      <c r="A11" s="5" t="s">
        <v>339</v>
      </c>
      <c r="B11" s="11" t="s">
        <v>340</v>
      </c>
      <c r="C11" s="11" t="s">
        <v>341</v>
      </c>
      <c r="D11" s="8" t="s">
        <v>336</v>
      </c>
      <c r="E11" s="12">
        <v>4000</v>
      </c>
      <c r="F11" s="12">
        <v>3000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14"/>
      <c r="V11" s="16"/>
      <c r="Z11" s="17"/>
    </row>
    <row r="12" spans="1:26" s="1" customFormat="1">
      <c r="A12" s="5" t="s">
        <v>246</v>
      </c>
      <c r="B12" s="11" t="s">
        <v>247</v>
      </c>
      <c r="C12" s="13" t="s">
        <v>342</v>
      </c>
      <c r="D12" s="8" t="s">
        <v>336</v>
      </c>
      <c r="E12" s="9">
        <v>0</v>
      </c>
      <c r="F12" s="9"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U12" s="10"/>
      <c r="V12" s="15"/>
      <c r="Z12" s="17"/>
    </row>
    <row r="13" spans="1:26" s="1" customFormat="1" ht="29.1" customHeight="1">
      <c r="A13" s="5" t="s">
        <v>343</v>
      </c>
      <c r="B13" s="11" t="s">
        <v>344</v>
      </c>
      <c r="C13" s="11" t="s">
        <v>345</v>
      </c>
      <c r="D13" s="8" t="s">
        <v>336</v>
      </c>
      <c r="E13" s="12">
        <v>4000</v>
      </c>
      <c r="F13" s="12">
        <v>3000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U13" s="10"/>
      <c r="V13" s="15"/>
      <c r="Z13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FF370E68E054BBC984CE2D065A29B" ma:contentTypeVersion="12" ma:contentTypeDescription="Create a new document." ma:contentTypeScope="" ma:versionID="a7939363be0f3f7ba81c6172d3edb646">
  <xsd:schema xmlns:xsd="http://www.w3.org/2001/XMLSchema" xmlns:xs="http://www.w3.org/2001/XMLSchema" xmlns:p="http://schemas.microsoft.com/office/2006/metadata/properties" xmlns:ns3="88acb874-8da1-468b-813b-3912577c9140" xmlns:ns4="1cc93b05-b680-4f3e-bd60-b39c2fc746f8" targetNamespace="http://schemas.microsoft.com/office/2006/metadata/properties" ma:root="true" ma:fieldsID="36d07a26f30fe9418a71b687d6a70b01" ns3:_="" ns4:_="">
    <xsd:import namespace="88acb874-8da1-468b-813b-3912577c9140"/>
    <xsd:import namespace="1cc93b05-b680-4f3e-bd60-b39c2fc746f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b874-8da1-468b-813b-3912577c91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93b05-b680-4f3e-bd60-b39c2fc74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E8E76-5DF6-4246-A97E-C59D8044B460}">
  <ds:schemaRefs/>
</ds:datastoreItem>
</file>

<file path=customXml/itemProps2.xml><?xml version="1.0" encoding="utf-8"?>
<ds:datastoreItem xmlns:ds="http://schemas.openxmlformats.org/officeDocument/2006/customXml" ds:itemID="{F614B49D-0233-4194-A086-20B309630C4D}">
  <ds:schemaRefs/>
</ds:datastoreItem>
</file>

<file path=customXml/itemProps3.xml><?xml version="1.0" encoding="utf-8"?>
<ds:datastoreItem xmlns:ds="http://schemas.openxmlformats.org/officeDocument/2006/customXml" ds:itemID="{B6BD2991-AEF3-44F1-B05F-4A0B421A52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BUS</vt:lpstr>
      <vt:lpstr>Лист1</vt:lpstr>
      <vt:lpstr>SA9-Yutong</vt:lpstr>
      <vt:lpstr>Color-price</vt:lpstr>
      <vt:lpstr>BUS!Заголовки_для_печати</vt:lpstr>
      <vt:lpstr>BUS!Область_печати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iryabtse</dc:creator>
  <cp:keywords>{ISO}</cp:keywords>
  <dc:description>{Date Issued: 19.06.2017}</dc:description>
  <cp:lastModifiedBy>Avtoteh</cp:lastModifiedBy>
  <cp:lastPrinted>2025-01-16T13:44:00Z</cp:lastPrinted>
  <dcterms:created xsi:type="dcterms:W3CDTF">2010-03-04T05:25:00Z</dcterms:created>
  <dcterms:modified xsi:type="dcterms:W3CDTF">2026-02-17T11:42:25Z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0x010100630FF370E68E054BBC984CE2D065A29B</vt:lpwstr>
  </property>
  <property fmtid="{D5CDD505-2E9C-101B-9397-08002B2CF9AE}" pid="4" name="ICV">
    <vt:lpwstr>BF45F0EF1EAF42F58C17359E25519488_13</vt:lpwstr>
  </property>
  <property fmtid="{D5CDD505-2E9C-101B-9397-08002B2CF9AE}" pid="5" name="KSOProductBuildVer">
    <vt:lpwstr>1049-12.2.0.22549</vt:lpwstr>
  </property>
</Properties>
</file>